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8700" activeTab="0"/>
  </bookViews>
  <sheets>
    <sheet name="Bet Angel" sheetId="1" r:id="rId1"/>
    <sheet name="Bet Angel 2" sheetId="2" r:id="rId2"/>
    <sheet name="Bet Angel 3" sheetId="3" r:id="rId3"/>
    <sheet name="SETTINGS" sheetId="4" r:id="rId4"/>
    <sheet name="RATINGS" sheetId="5" r:id="rId5"/>
  </sheets>
  <definedNames>
    <definedName name="_xlfn.COUNTIFS" hidden="1">#NAME?</definedName>
    <definedName name="_xlfn.IFERROR" hidden="1">#NAME?</definedName>
    <definedName name="_xlfn.ISFORMULA" hidden="1">#NAME?</definedName>
    <definedName name="_xlfn.SINGLE" hidden="1">#NAME?</definedName>
    <definedName name="_xlfn.SUMIFS" hidden="1">#NAME?</definedName>
    <definedName name="BACKLAY">'SETTINGS'!$H$5</definedName>
    <definedName name="InPlay1">'Bet Angel'!$G$1</definedName>
    <definedName name="InPlay2">'Bet Angel 2'!$G$1</definedName>
    <definedName name="InPlay3">'Bet Angel 3'!$G$1</definedName>
    <definedName name="Overrounds1">'Bet Angel'!$AF$8</definedName>
    <definedName name="Overrounds2" localSheetId="1">'Bet Angel 2'!$AF$8</definedName>
    <definedName name="Overrounds3" localSheetId="2">'Bet Angel 3'!$AF$8</definedName>
    <definedName name="Ratings">'RATINGS'!$I:$I</definedName>
    <definedName name="RunnerName">'RATINGS'!$H:$H</definedName>
    <definedName name="SelectionID">'RATINGS'!$G:$G</definedName>
    <definedName name="stake">'SETTINGS'!$H$2</definedName>
    <definedName name="TimeTillJump1">'SETTINGS'!$E$9</definedName>
    <definedName name="TimeTillJump2">'SETTINGS'!$E$13</definedName>
    <definedName name="TimeTillJump3">'SETTINGS'!$E$17</definedName>
    <definedName name="UserOverround">'SETTINGS'!$H$4</definedName>
    <definedName name="UserTimeTillJump">'SETTINGS'!$H$3</definedName>
  </definedNames>
  <calcPr fullCalcOnLoad="1"/>
</workbook>
</file>

<file path=xl/sharedStrings.xml><?xml version="1.0" encoding="utf-8"?>
<sst xmlns="http://schemas.openxmlformats.org/spreadsheetml/2006/main" count="817" uniqueCount="304">
  <si>
    <t>Runner names</t>
  </si>
  <si>
    <t>Back</t>
  </si>
  <si>
    <t>Lay</t>
  </si>
  <si>
    <t>Odds</t>
  </si>
  <si>
    <t>Stake</t>
  </si>
  <si>
    <t>Status</t>
  </si>
  <si>
    <t>Matched Odds</t>
  </si>
  <si>
    <t>Amount Matched</t>
  </si>
  <si>
    <t>Bet Reference</t>
  </si>
  <si>
    <t>Last Updated</t>
  </si>
  <si>
    <t>P &amp; L</t>
  </si>
  <si>
    <t>Total matched</t>
  </si>
  <si>
    <t>Time</t>
  </si>
  <si>
    <t>Example:  BACK OFFSET:1 FILL_KILL:TRUE KILL_DELAY:2.5 STOP:5</t>
  </si>
  <si>
    <t>Report</t>
  </si>
  <si>
    <t>Last Traded Price</t>
  </si>
  <si>
    <t>Runner Volume</t>
  </si>
  <si>
    <t>Number of Runners</t>
  </si>
  <si>
    <t>Unmatched Bets Count</t>
  </si>
  <si>
    <t>Global Command</t>
  </si>
  <si>
    <t>Global Status</t>
  </si>
  <si>
    <t>Balance</t>
  </si>
  <si>
    <t>Close Trade P &amp; L</t>
  </si>
  <si>
    <t>Global Command Options:       CANCEL_ALL / TAKE_SP_ALL / KEEP_ALL / GREEN_ALL</t>
  </si>
  <si>
    <t>Bet Rules / Individual Commands</t>
  </si>
  <si>
    <t>Green Up P &amp; L</t>
  </si>
  <si>
    <t>Tx Count</t>
  </si>
  <si>
    <t>Event Start</t>
  </si>
  <si>
    <t>Countdown</t>
  </si>
  <si>
    <t xml:space="preserve">Individual Command Options:  CLOSE_TRADE / GREEN / CANCEL / CANCEL_ALL / CANCEL_ALL_BACK / CANCEL_ALL_LAY </t>
  </si>
  <si>
    <t>Unmatched Back Bet Info</t>
  </si>
  <si>
    <t>Unmatched Lay Bet Info</t>
  </si>
  <si>
    <t>Matched Back Bet Info</t>
  </si>
  <si>
    <t>Matched Lay Bet Info</t>
  </si>
  <si>
    <t>Avg Odds</t>
  </si>
  <si>
    <t>Count</t>
  </si>
  <si>
    <t>Bet Rules Options:       BACK/LAY [OFFSET:x] [WITH_GREENING:TRUE/FALSE] [FILL_KILL:TRUE/FALSE] [KILL_DELAY:x.x] [BATCHES:x] [STOP:x] [STOP_PLACE:x] [TRAILING_STOP:TRUE/FALSE] [OPENING_STOP:TRUE/FALSE] [OFFSET_PERC:x.x] [STOP_PERC:x.x] [STOP_PLACE_PERC:x.x]</t>
  </si>
  <si>
    <t>Next update at:</t>
  </si>
  <si>
    <t>Clear 'FAILED' status cells every:</t>
  </si>
  <si>
    <t>BMP</t>
  </si>
  <si>
    <t>Start placing bets</t>
  </si>
  <si>
    <t>BACK</t>
  </si>
  <si>
    <t>LAY</t>
  </si>
  <si>
    <t>Seconds to/from off: Bet Angel 2</t>
  </si>
  <si>
    <t>Seconds to/from off: Bet Angel 3</t>
  </si>
  <si>
    <t>percent</t>
  </si>
  <si>
    <t>seconds before the scheduled jump</t>
  </si>
  <si>
    <t/>
  </si>
  <si>
    <t>dollars on each runner</t>
  </si>
  <si>
    <t xml:space="preserve">Only place bets if the back market percentage is less than </t>
  </si>
  <si>
    <t xml:space="preserve">Bet type </t>
  </si>
  <si>
    <t>Bet to win (backing) or lose (laying)</t>
  </si>
  <si>
    <t>SwnH (AUS) 1st Oct - 16:15 R7 1200m Hcap</t>
  </si>
  <si>
    <t>marketID Bet Angel:</t>
  </si>
  <si>
    <t>marketID Bet Angel 2:</t>
  </si>
  <si>
    <t>marketID Bet Angel 3:</t>
  </si>
  <si>
    <t>Meeting name</t>
  </si>
  <si>
    <t>Meetings Event ID</t>
  </si>
  <si>
    <t>Race Name</t>
  </si>
  <si>
    <t>Race Number</t>
  </si>
  <si>
    <t>Market ID</t>
  </si>
  <si>
    <t>Race Comment</t>
  </si>
  <si>
    <t>Selection ID</t>
  </si>
  <si>
    <t>Runner Number</t>
  </si>
  <si>
    <t>Runners name</t>
  </si>
  <si>
    <t>Rated Price</t>
  </si>
  <si>
    <t>In-play</t>
  </si>
  <si>
    <t>Well (AUS) 9th Dec - 16:05 R5 1400m Hcap</t>
  </si>
  <si>
    <t>Seconds to/from off: Bet Angel</t>
  </si>
  <si>
    <t>R2 1100m Mdn</t>
  </si>
  <si>
    <t>KemG (AUS) 29th Jan - 14:20 R2 1000m 2yo</t>
  </si>
  <si>
    <t>ARMIDALE</t>
  </si>
  <si>
    <t>R1 1100m Mdn</t>
  </si>
  <si>
    <t>2. Leslie James</t>
  </si>
  <si>
    <t>4. Sky Touch</t>
  </si>
  <si>
    <t>8. Super Rocker</t>
  </si>
  <si>
    <t>7. Quan</t>
  </si>
  <si>
    <t>1. Anazarli</t>
  </si>
  <si>
    <t>3. Rubicks Command</t>
  </si>
  <si>
    <t>5. Demeurer</t>
  </si>
  <si>
    <t>6. Point of Attack</t>
  </si>
  <si>
    <t>3. Miss Breffni</t>
  </si>
  <si>
    <t>9. Mooks Sister</t>
  </si>
  <si>
    <t>6. Wicked</t>
  </si>
  <si>
    <t>1. Kegstar</t>
  </si>
  <si>
    <t>2. Miss Ayva</t>
  </si>
  <si>
    <t>4. Nana Neddy</t>
  </si>
  <si>
    <t>5. Wanda Beach</t>
  </si>
  <si>
    <t>8. Emperors Pony</t>
  </si>
  <si>
    <t>R3 1100m Hcap</t>
  </si>
  <si>
    <t>4. New Alliance</t>
  </si>
  <si>
    <t>7. Hes Our Toy Boy</t>
  </si>
  <si>
    <t>8. Blinkin Legend</t>
  </si>
  <si>
    <t>3. Cocky Rocky</t>
  </si>
  <si>
    <t>1. General Scarlet</t>
  </si>
  <si>
    <t>2. Halcyon House</t>
  </si>
  <si>
    <t>5. Brave Enough</t>
  </si>
  <si>
    <t>6. Dreaming For More</t>
  </si>
  <si>
    <t>R4 1900m Hcap</t>
  </si>
  <si>
    <t>1. Melted Moments</t>
  </si>
  <si>
    <t>7. Kilmarnock</t>
  </si>
  <si>
    <t>6. Yorkshire Rock</t>
  </si>
  <si>
    <t>2. Fabricator</t>
  </si>
  <si>
    <t>5. Chucknpaul</t>
  </si>
  <si>
    <t>4. Bullet Shot</t>
  </si>
  <si>
    <t>9. Disenchanted</t>
  </si>
  <si>
    <t>8. Nodeel</t>
  </si>
  <si>
    <t>3. Zellymay</t>
  </si>
  <si>
    <t>R5 1400m Mdn</t>
  </si>
  <si>
    <t>1. Scatman</t>
  </si>
  <si>
    <t>7. Kingoftheharbour</t>
  </si>
  <si>
    <t>5. Continuum</t>
  </si>
  <si>
    <t>9. Nature Boy</t>
  </si>
  <si>
    <t>3. Shelled</t>
  </si>
  <si>
    <t>4. Street Vision</t>
  </si>
  <si>
    <t>6. If You Think So</t>
  </si>
  <si>
    <t>8. Medician Miss</t>
  </si>
  <si>
    <t>R6 1400m Hcap</t>
  </si>
  <si>
    <t>9. Good As Gold</t>
  </si>
  <si>
    <t>7. Shiver Me Timbers</t>
  </si>
  <si>
    <t>4. Righthere Rightnow</t>
  </si>
  <si>
    <t>10. The Equinator</t>
  </si>
  <si>
    <t>2. Onemorechoice</t>
  </si>
  <si>
    <t>6. Ballybrack</t>
  </si>
  <si>
    <t>3. Lord Magnussen</t>
  </si>
  <si>
    <t>8. Henson Park Blubag</t>
  </si>
  <si>
    <t>R7 1300m CL1</t>
  </si>
  <si>
    <t>9. Golden Creek</t>
  </si>
  <si>
    <t>4. Time For Don</t>
  </si>
  <si>
    <t>6. Jonesy</t>
  </si>
  <si>
    <t>7. Volfoni</t>
  </si>
  <si>
    <t>1. Moyassar</t>
  </si>
  <si>
    <t>2. Huayu Rainbow</t>
  </si>
  <si>
    <t>3. The Brotherhood</t>
  </si>
  <si>
    <t>R8 1100m CL1</t>
  </si>
  <si>
    <t>8. Vinaigrette</t>
  </si>
  <si>
    <t>7. Kinjina</t>
  </si>
  <si>
    <t>3. The First Of May</t>
  </si>
  <si>
    <t>9. Foreign Brother</t>
  </si>
  <si>
    <t>5. Trelise</t>
  </si>
  <si>
    <t>11. Commander Bamm</t>
  </si>
  <si>
    <t>12. Mr Perfection</t>
  </si>
  <si>
    <t>HAMILTON</t>
  </si>
  <si>
    <t>R1 2200m Mdn</t>
  </si>
  <si>
    <t>5. Njord</t>
  </si>
  <si>
    <t>3. Fantastic Rock</t>
  </si>
  <si>
    <t>2. Doormat Dominator</t>
  </si>
  <si>
    <t>4. Lean Thy Arms</t>
  </si>
  <si>
    <t>1. Bellini Boy</t>
  </si>
  <si>
    <t>9. Wave Of Success</t>
  </si>
  <si>
    <t>6. Trade Fair Express</t>
  </si>
  <si>
    <t>8. If You Leave</t>
  </si>
  <si>
    <t>R2 1200m 3yo</t>
  </si>
  <si>
    <t>1. Bondi Beau</t>
  </si>
  <si>
    <t>2. Exlover</t>
  </si>
  <si>
    <t>3. Spoke To Rajiv</t>
  </si>
  <si>
    <t>4. True Impact</t>
  </si>
  <si>
    <t>5. Dominion Dancer</t>
  </si>
  <si>
    <t>6. Fighting Sweet</t>
  </si>
  <si>
    <t>7. Longduan</t>
  </si>
  <si>
    <t>8. Only Right</t>
  </si>
  <si>
    <t>9. Periodigal</t>
  </si>
  <si>
    <t>10. Picaroon</t>
  </si>
  <si>
    <t>11. Spanish Victory</t>
  </si>
  <si>
    <t>R3 1400m Mdn</t>
  </si>
  <si>
    <t>3. Just Call Me James</t>
  </si>
  <si>
    <t>2. Jousting</t>
  </si>
  <si>
    <t>9. Chaparral Belle</t>
  </si>
  <si>
    <t>6. Stigwood</t>
  </si>
  <si>
    <t>4. Kiongozi</t>
  </si>
  <si>
    <t>7. Allabouther</t>
  </si>
  <si>
    <t>8. Ask Isla</t>
  </si>
  <si>
    <t>10. Halos Quest</t>
  </si>
  <si>
    <t>11. Livingstone Falls</t>
  </si>
  <si>
    <t>13. Riverwood Girl</t>
  </si>
  <si>
    <t>15. Lunatic</t>
  </si>
  <si>
    <t>R4 1600m Mdn</t>
  </si>
  <si>
    <t>1. Barley Hunter</t>
  </si>
  <si>
    <t>6. Spring Break</t>
  </si>
  <si>
    <t>12. Treasure Chest</t>
  </si>
  <si>
    <t>13. Wild Flight</t>
  </si>
  <si>
    <t>4. Nassidio</t>
  </si>
  <si>
    <t>9. Golovanova</t>
  </si>
  <si>
    <t>5. Out And Dreaming</t>
  </si>
  <si>
    <t>10. Street Baby</t>
  </si>
  <si>
    <t>11. Tootncomein</t>
  </si>
  <si>
    <t>2. Delightful Tycoon</t>
  </si>
  <si>
    <t>15. Muladaan</t>
  </si>
  <si>
    <t>R5 1100m Hcap</t>
  </si>
  <si>
    <t>6. Magna Carta</t>
  </si>
  <si>
    <t>5. Swiss Design</t>
  </si>
  <si>
    <t>8. Nevershotthedeputy</t>
  </si>
  <si>
    <t>2. Flat Kapper</t>
  </si>
  <si>
    <t>1. Mr Midori</t>
  </si>
  <si>
    <t>7. Starlover</t>
  </si>
  <si>
    <t>R6 1200m Hcap</t>
  </si>
  <si>
    <t>10. Miss Cavendish</t>
  </si>
  <si>
    <t>4. Kashiwa</t>
  </si>
  <si>
    <t>8. Sumusu</t>
  </si>
  <si>
    <t>1. Barcelona Rock</t>
  </si>
  <si>
    <t>2. War Games</t>
  </si>
  <si>
    <t>3. Give Val A Ring</t>
  </si>
  <si>
    <t>6. Jenefactor</t>
  </si>
  <si>
    <t>R7 2200m Hcap</t>
  </si>
  <si>
    <t>3. Allaboutattitude</t>
  </si>
  <si>
    <t>1. Cracksman</t>
  </si>
  <si>
    <t>8. Steam Roller</t>
  </si>
  <si>
    <t>11. Delightful Scoop</t>
  </si>
  <si>
    <t>6. Agosto</t>
  </si>
  <si>
    <t>10. Untie The Knot</t>
  </si>
  <si>
    <t>2. Rocky Raccoon</t>
  </si>
  <si>
    <t>4. Love Venus</t>
  </si>
  <si>
    <t>9. Etoile Brillante</t>
  </si>
  <si>
    <t>7. Sir Peter</t>
  </si>
  <si>
    <t>13. Flying Mr Davis</t>
  </si>
  <si>
    <t>R8 1400m Hcap</t>
  </si>
  <si>
    <t>9. Lord Of The Turf</t>
  </si>
  <si>
    <t>2. Helicopter</t>
  </si>
  <si>
    <t>17. Royal Rue</t>
  </si>
  <si>
    <t>13. A Little Chunky</t>
  </si>
  <si>
    <t>15. In The Fast Lane</t>
  </si>
  <si>
    <t>7. Noble Rocks</t>
  </si>
  <si>
    <t>5. Stable Me</t>
  </si>
  <si>
    <t>8. Hamslette</t>
  </si>
  <si>
    <t>3. Timor Gold</t>
  </si>
  <si>
    <t>14. Triple Red</t>
  </si>
  <si>
    <t>1. Aeecee Diamond</t>
  </si>
  <si>
    <t>12. Valentine</t>
  </si>
  <si>
    <t>6. Cheer For Me</t>
  </si>
  <si>
    <t>10. Dariljon</t>
  </si>
  <si>
    <t>NEWCASTLE</t>
  </si>
  <si>
    <t>R1 2330m Hcap</t>
  </si>
  <si>
    <t>5. Duchess Of Windsor</t>
  </si>
  <si>
    <t>3. Yuralla Boy</t>
  </si>
  <si>
    <t>2. Into The Oblivion</t>
  </si>
  <si>
    <t>6. Kikikapow</t>
  </si>
  <si>
    <t>1. Donnachiara</t>
  </si>
  <si>
    <t>4. Will To Excel</t>
  </si>
  <si>
    <t>R2 1870m CL1</t>
  </si>
  <si>
    <t>2. Royal Admiral</t>
  </si>
  <si>
    <t>4. Onemoreforluck</t>
  </si>
  <si>
    <t>8. Jamocha</t>
  </si>
  <si>
    <t>3. Clear Blonde</t>
  </si>
  <si>
    <t>6. Queen Snip</t>
  </si>
  <si>
    <t>1. Oakfield Cherokee</t>
  </si>
  <si>
    <t>5. Seduction Queen</t>
  </si>
  <si>
    <t>R3 1300m Mdn</t>
  </si>
  <si>
    <t>9. Princess Zeddy</t>
  </si>
  <si>
    <t>8. Musical Girl</t>
  </si>
  <si>
    <t>1. Crowned By Aces</t>
  </si>
  <si>
    <t>2. Eyes Of Dubai</t>
  </si>
  <si>
    <t>3. Mantinello</t>
  </si>
  <si>
    <t>5. Party Lady</t>
  </si>
  <si>
    <t>6. Bianchi Cup</t>
  </si>
  <si>
    <t>R4 900m 2yo</t>
  </si>
  <si>
    <t>6. Island Lass</t>
  </si>
  <si>
    <t>12. Vianello</t>
  </si>
  <si>
    <t>1. Artiebe</t>
  </si>
  <si>
    <t>2. Boss Shelby</t>
  </si>
  <si>
    <t>3. Alice Through</t>
  </si>
  <si>
    <t>5. Collier Bay</t>
  </si>
  <si>
    <t>7. Mezinjit</t>
  </si>
  <si>
    <t>8. Rebel Leader</t>
  </si>
  <si>
    <t>10. Ruby Kisses</t>
  </si>
  <si>
    <t>11. Sparkys Sister</t>
  </si>
  <si>
    <t>R5 1300m Mdn</t>
  </si>
  <si>
    <t>2. Jaynjay</t>
  </si>
  <si>
    <t>3. Nomoretawq</t>
  </si>
  <si>
    <t>8. Duais</t>
  </si>
  <si>
    <t>1. Dimitri</t>
  </si>
  <si>
    <t>4. Adelaides Light</t>
  </si>
  <si>
    <t>6. Mentalism</t>
  </si>
  <si>
    <t>10. Skip To My</t>
  </si>
  <si>
    <t>R6 900m Mdn</t>
  </si>
  <si>
    <t>7. Azraq</t>
  </si>
  <si>
    <t>1. Greenheart</t>
  </si>
  <si>
    <t>4. Bilbao</t>
  </si>
  <si>
    <t>9. Dragons Beauty</t>
  </si>
  <si>
    <t>2. The Wayfarer</t>
  </si>
  <si>
    <t>3. Damreel</t>
  </si>
  <si>
    <t>5. Lipstick Lil</t>
  </si>
  <si>
    <t>8. Boomko</t>
  </si>
  <si>
    <t>11. Sparky Girl</t>
  </si>
  <si>
    <t>R7 1400m Hcap</t>
  </si>
  <si>
    <t>2. Cool World</t>
  </si>
  <si>
    <t>1. Aristograts</t>
  </si>
  <si>
    <t>8. Sunny St Cloud</t>
  </si>
  <si>
    <t>9. American Salute</t>
  </si>
  <si>
    <t>6. Sapphires Son</t>
  </si>
  <si>
    <t>11. Confident Lad</t>
  </si>
  <si>
    <t>5. Latina Beauty</t>
  </si>
  <si>
    <t>7. Manhattan Whirl</t>
  </si>
  <si>
    <t>R8 1200m Hcap</t>
  </si>
  <si>
    <t>3. Gironde</t>
  </si>
  <si>
    <t>9. Joeys Chance</t>
  </si>
  <si>
    <t>2. All From Scrap</t>
  </si>
  <si>
    <t>4. Paquirri</t>
  </si>
  <si>
    <t>1. Sheriff</t>
  </si>
  <si>
    <t>11. Smart Style</t>
  </si>
  <si>
    <t>7. Dame Kiri</t>
  </si>
  <si>
    <t>6. Champagne Daisy</t>
  </si>
  <si>
    <t>10. Star Of Oreilly</t>
  </si>
  <si>
    <t>5. Snitzify</t>
  </si>
  <si>
    <t>8. Belladeel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</si>
</sst>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F400]h:mm:ss\ AM/PM"/>
    <numFmt numFmtId="171" formatCode="&quot;£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C09]d\ mmmm\ yyyy"/>
    <numFmt numFmtId="177" formatCode="0.0"/>
    <numFmt numFmtId="178" formatCode="&quot;$&quot;#,##0.00"/>
    <numFmt numFmtId="179" formatCode="00.0"/>
    <numFmt numFmtId="180" formatCode="##0.00"/>
    <numFmt numFmtId="181" formatCode="#0"/>
    <numFmt numFmtId="182" formatCode="##0"/>
    <numFmt numFmtId="183" formatCode="[$-409]h:mm:ss\ AM/PM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50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lightGray">
        <fgColor theme="0"/>
      </patternFill>
    </fill>
    <fill>
      <patternFill patternType="mediumGray">
        <fgColor theme="0"/>
        <bgColor theme="9" tint="0.5999900102615356"/>
      </patternFill>
    </fill>
    <fill>
      <patternFill patternType="mediumGray">
        <fgColor theme="0"/>
        <bgColor rgb="FFCCECFF"/>
      </patternFill>
    </fill>
    <fill>
      <patternFill patternType="mediumGray">
        <fgColor theme="0"/>
        <bgColor rgb="FF99CCFF"/>
      </patternFill>
    </fill>
    <fill>
      <patternFill patternType="mediumGray">
        <fgColor theme="0"/>
        <bgColor rgb="FF6699FF"/>
      </patternFill>
    </fill>
    <fill>
      <patternFill patternType="mediumGray">
        <fgColor theme="0"/>
        <bgColor rgb="FFFF66FF"/>
      </patternFill>
    </fill>
    <fill>
      <patternFill patternType="mediumGray">
        <fgColor theme="0"/>
        <bgColor rgb="FFFF99FF"/>
      </patternFill>
    </fill>
    <fill>
      <patternFill patternType="mediumGray">
        <fgColor theme="0"/>
        <bgColor rgb="FFFFCCFF"/>
      </patternFill>
    </fill>
    <fill>
      <patternFill patternType="mediumGray">
        <fgColor theme="0"/>
        <bgColor indexed="9"/>
      </patternFill>
    </fill>
    <fill>
      <patternFill patternType="mediumGray">
        <fgColor theme="0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2" fontId="2" fillId="34" borderId="13" xfId="0" applyNumberFormat="1" applyFont="1" applyFill="1" applyBorder="1" applyAlignment="1">
      <alignment/>
    </xf>
    <xf numFmtId="49" fontId="2" fillId="34" borderId="13" xfId="0" applyNumberFormat="1" applyFont="1" applyFill="1" applyBorder="1" applyAlignment="1">
      <alignment/>
    </xf>
    <xf numFmtId="170" fontId="2" fillId="34" borderId="13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67" fontId="1" fillId="34" borderId="13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171" fontId="2" fillId="0" borderId="0" xfId="0" applyNumberFormat="1" applyFont="1" applyAlignment="1">
      <alignment/>
    </xf>
    <xf numFmtId="0" fontId="8" fillId="33" borderId="15" xfId="0" applyFont="1" applyFill="1" applyBorder="1" applyAlignment="1">
      <alignment wrapText="1"/>
    </xf>
    <xf numFmtId="0" fontId="8" fillId="33" borderId="16" xfId="0" applyFont="1" applyFill="1" applyBorder="1" applyAlignment="1">
      <alignment wrapText="1" shrinkToFit="1"/>
    </xf>
    <xf numFmtId="21" fontId="2" fillId="0" borderId="0" xfId="0" applyNumberFormat="1" applyFont="1" applyAlignment="1">
      <alignment/>
    </xf>
    <xf numFmtId="1" fontId="2" fillId="33" borderId="13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33" borderId="13" xfId="0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67" fontId="1" fillId="36" borderId="14" xfId="0" applyNumberFormat="1" applyFont="1" applyFill="1" applyBorder="1" applyAlignment="1">
      <alignment/>
    </xf>
    <xf numFmtId="0" fontId="2" fillId="37" borderId="11" xfId="0" applyFont="1" applyFill="1" applyBorder="1" applyAlignment="1">
      <alignment/>
    </xf>
    <xf numFmtId="167" fontId="1" fillId="37" borderId="19" xfId="0" applyNumberFormat="1" applyFont="1" applyFill="1" applyBorder="1" applyAlignment="1">
      <alignment/>
    </xf>
    <xf numFmtId="0" fontId="2" fillId="38" borderId="20" xfId="0" applyFont="1" applyFill="1" applyBorder="1" applyAlignment="1">
      <alignment/>
    </xf>
    <xf numFmtId="167" fontId="1" fillId="38" borderId="15" xfId="0" applyNumberFormat="1" applyFont="1" applyFill="1" applyBorder="1" applyAlignment="1">
      <alignment/>
    </xf>
    <xf numFmtId="0" fontId="2" fillId="39" borderId="20" xfId="0" applyFont="1" applyFill="1" applyBorder="1" applyAlignment="1">
      <alignment/>
    </xf>
    <xf numFmtId="167" fontId="1" fillId="39" borderId="15" xfId="0" applyNumberFormat="1" applyFont="1" applyFill="1" applyBorder="1" applyAlignment="1">
      <alignment/>
    </xf>
    <xf numFmtId="0" fontId="2" fillId="40" borderId="10" xfId="0" applyFont="1" applyFill="1" applyBorder="1" applyAlignment="1">
      <alignment/>
    </xf>
    <xf numFmtId="167" fontId="1" fillId="40" borderId="14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167" fontId="1" fillId="41" borderId="14" xfId="0" applyNumberFormat="1" applyFont="1" applyFill="1" applyBorder="1" applyAlignment="1">
      <alignment/>
    </xf>
    <xf numFmtId="40" fontId="2" fillId="13" borderId="10" xfId="0" applyNumberFormat="1" applyFont="1" applyFill="1" applyBorder="1" applyAlignment="1">
      <alignment/>
    </xf>
    <xf numFmtId="40" fontId="2" fillId="13" borderId="14" xfId="0" applyNumberFormat="1" applyFont="1" applyFill="1" applyBorder="1" applyAlignment="1">
      <alignment/>
    </xf>
    <xf numFmtId="2" fontId="2" fillId="13" borderId="16" xfId="0" applyNumberFormat="1" applyFont="1" applyFill="1" applyBorder="1" applyAlignment="1">
      <alignment/>
    </xf>
    <xf numFmtId="49" fontId="2" fillId="13" borderId="16" xfId="0" applyNumberFormat="1" applyFont="1" applyFill="1" applyBorder="1" applyAlignment="1">
      <alignment/>
    </xf>
    <xf numFmtId="2" fontId="2" fillId="37" borderId="13" xfId="0" applyNumberFormat="1" applyFont="1" applyFill="1" applyBorder="1" applyAlignment="1">
      <alignment/>
    </xf>
    <xf numFmtId="1" fontId="2" fillId="37" borderId="13" xfId="0" applyNumberFormat="1" applyFont="1" applyFill="1" applyBorder="1" applyAlignment="1">
      <alignment/>
    </xf>
    <xf numFmtId="2" fontId="2" fillId="39" borderId="13" xfId="0" applyNumberFormat="1" applyFont="1" applyFill="1" applyBorder="1" applyAlignment="1">
      <alignment/>
    </xf>
    <xf numFmtId="1" fontId="2" fillId="39" borderId="13" xfId="0" applyNumberFormat="1" applyFont="1" applyFill="1" applyBorder="1" applyAlignment="1">
      <alignment/>
    </xf>
    <xf numFmtId="0" fontId="2" fillId="42" borderId="0" xfId="0" applyFont="1" applyFill="1" applyAlignment="1">
      <alignment/>
    </xf>
    <xf numFmtId="0" fontId="1" fillId="42" borderId="0" xfId="0" applyFont="1" applyFill="1" applyAlignment="1">
      <alignment/>
    </xf>
    <xf numFmtId="40" fontId="2" fillId="43" borderId="10" xfId="0" applyNumberFormat="1" applyFont="1" applyFill="1" applyBorder="1" applyAlignment="1">
      <alignment/>
    </xf>
    <xf numFmtId="0" fontId="2" fillId="44" borderId="20" xfId="0" applyFont="1" applyFill="1" applyBorder="1" applyAlignment="1">
      <alignment/>
    </xf>
    <xf numFmtId="0" fontId="2" fillId="45" borderId="10" xfId="0" applyFont="1" applyFill="1" applyBorder="1" applyAlignment="1">
      <alignment/>
    </xf>
    <xf numFmtId="0" fontId="2" fillId="46" borderId="11" xfId="0" applyFont="1" applyFill="1" applyBorder="1" applyAlignment="1">
      <alignment/>
    </xf>
    <xf numFmtId="0" fontId="2" fillId="47" borderId="20" xfId="0" applyFont="1" applyFill="1" applyBorder="1" applyAlignment="1">
      <alignment/>
    </xf>
    <xf numFmtId="0" fontId="2" fillId="48" borderId="10" xfId="0" applyFont="1" applyFill="1" applyBorder="1" applyAlignment="1">
      <alignment/>
    </xf>
    <xf numFmtId="0" fontId="2" fillId="49" borderId="10" xfId="0" applyFont="1" applyFill="1" applyBorder="1" applyAlignment="1">
      <alignment/>
    </xf>
    <xf numFmtId="0" fontId="2" fillId="50" borderId="13" xfId="0" applyFont="1" applyFill="1" applyBorder="1" applyAlignment="1">
      <alignment/>
    </xf>
    <xf numFmtId="0" fontId="5" fillId="43" borderId="16" xfId="0" applyNumberFormat="1" applyFont="1" applyFill="1" applyBorder="1" applyAlignment="1">
      <alignment/>
    </xf>
    <xf numFmtId="2" fontId="2" fillId="43" borderId="16" xfId="0" applyNumberFormat="1" applyFont="1" applyFill="1" applyBorder="1" applyAlignment="1">
      <alignment/>
    </xf>
    <xf numFmtId="49" fontId="2" fillId="43" borderId="16" xfId="0" applyNumberFormat="1" applyFont="1" applyFill="1" applyBorder="1" applyAlignment="1">
      <alignment/>
    </xf>
    <xf numFmtId="2" fontId="2" fillId="50" borderId="13" xfId="0" applyNumberFormat="1" applyFont="1" applyFill="1" applyBorder="1" applyAlignment="1">
      <alignment/>
    </xf>
    <xf numFmtId="49" fontId="2" fillId="50" borderId="13" xfId="0" applyNumberFormat="1" applyFont="1" applyFill="1" applyBorder="1" applyAlignment="1">
      <alignment/>
    </xf>
    <xf numFmtId="170" fontId="2" fillId="50" borderId="13" xfId="0" applyNumberFormat="1" applyFont="1" applyFill="1" applyBorder="1" applyAlignment="1">
      <alignment/>
    </xf>
    <xf numFmtId="2" fontId="2" fillId="51" borderId="18" xfId="0" applyNumberFormat="1" applyFont="1" applyFill="1" applyBorder="1" applyAlignment="1">
      <alignment/>
    </xf>
    <xf numFmtId="40" fontId="2" fillId="43" borderId="14" xfId="0" applyNumberFormat="1" applyFont="1" applyFill="1" applyBorder="1" applyAlignment="1">
      <alignment/>
    </xf>
    <xf numFmtId="167" fontId="1" fillId="44" borderId="15" xfId="0" applyNumberFormat="1" applyFont="1" applyFill="1" applyBorder="1" applyAlignment="1">
      <alignment/>
    </xf>
    <xf numFmtId="167" fontId="1" fillId="45" borderId="14" xfId="0" applyNumberFormat="1" applyFont="1" applyFill="1" applyBorder="1" applyAlignment="1">
      <alignment/>
    </xf>
    <xf numFmtId="167" fontId="1" fillId="46" borderId="19" xfId="0" applyNumberFormat="1" applyFont="1" applyFill="1" applyBorder="1" applyAlignment="1">
      <alignment/>
    </xf>
    <xf numFmtId="167" fontId="1" fillId="47" borderId="15" xfId="0" applyNumberFormat="1" applyFont="1" applyFill="1" applyBorder="1" applyAlignment="1">
      <alignment/>
    </xf>
    <xf numFmtId="167" fontId="1" fillId="48" borderId="14" xfId="0" applyNumberFormat="1" applyFont="1" applyFill="1" applyBorder="1" applyAlignment="1">
      <alignment/>
    </xf>
    <xf numFmtId="167" fontId="1" fillId="49" borderId="14" xfId="0" applyNumberFormat="1" applyFont="1" applyFill="1" applyBorder="1" applyAlignment="1">
      <alignment/>
    </xf>
    <xf numFmtId="167" fontId="1" fillId="50" borderId="13" xfId="0" applyNumberFormat="1" applyFont="1" applyFill="1" applyBorder="1" applyAlignment="1">
      <alignment/>
    </xf>
    <xf numFmtId="2" fontId="2" fillId="46" borderId="13" xfId="0" applyNumberFormat="1" applyFont="1" applyFill="1" applyBorder="1" applyAlignment="1">
      <alignment/>
    </xf>
    <xf numFmtId="1" fontId="2" fillId="46" borderId="13" xfId="0" applyNumberFormat="1" applyFont="1" applyFill="1" applyBorder="1" applyAlignment="1">
      <alignment/>
    </xf>
    <xf numFmtId="2" fontId="2" fillId="47" borderId="13" xfId="0" applyNumberFormat="1" applyFont="1" applyFill="1" applyBorder="1" applyAlignment="1">
      <alignment/>
    </xf>
    <xf numFmtId="1" fontId="2" fillId="47" borderId="13" xfId="0" applyNumberFormat="1" applyFont="1" applyFill="1" applyBorder="1" applyAlignment="1">
      <alignment/>
    </xf>
    <xf numFmtId="0" fontId="2" fillId="51" borderId="0" xfId="0" applyFont="1" applyFill="1" applyAlignment="1">
      <alignment/>
    </xf>
    <xf numFmtId="0" fontId="1" fillId="51" borderId="0" xfId="0" applyFont="1" applyFill="1" applyAlignment="1">
      <alignment/>
    </xf>
    <xf numFmtId="1" fontId="2" fillId="51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2" fontId="2" fillId="51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3" fillId="7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7" borderId="13" xfId="0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5" fillId="52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7" borderId="13" xfId="0" applyFill="1" applyBorder="1" applyAlignment="1">
      <alignment/>
    </xf>
    <xf numFmtId="0" fontId="2" fillId="35" borderId="12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8" xfId="0" applyFill="1" applyBorder="1" applyAlignment="1">
      <alignment/>
    </xf>
    <xf numFmtId="0" fontId="3" fillId="7" borderId="13" xfId="0" applyFont="1" applyFill="1" applyBorder="1" applyAlignment="1">
      <alignment/>
    </xf>
    <xf numFmtId="49" fontId="2" fillId="43" borderId="20" xfId="0" applyNumberFormat="1" applyFont="1" applyFill="1" applyBorder="1" applyAlignment="1">
      <alignment vertical="top" wrapText="1"/>
    </xf>
    <xf numFmtId="0" fontId="0" fillId="43" borderId="15" xfId="0" applyFill="1" applyBorder="1" applyAlignment="1">
      <alignment vertical="top" wrapText="1"/>
    </xf>
    <xf numFmtId="49" fontId="1" fillId="50" borderId="12" xfId="0" applyNumberFormat="1" applyFont="1" applyFill="1" applyBorder="1" applyAlignment="1">
      <alignment/>
    </xf>
    <xf numFmtId="49" fontId="0" fillId="51" borderId="21" xfId="0" applyNumberFormat="1" applyFill="1" applyBorder="1" applyAlignment="1">
      <alignment/>
    </xf>
    <xf numFmtId="49" fontId="0" fillId="51" borderId="18" xfId="0" applyNumberFormat="1" applyFill="1" applyBorder="1" applyAlignment="1">
      <alignment/>
    </xf>
    <xf numFmtId="49" fontId="2" fillId="13" borderId="20" xfId="0" applyNumberFormat="1" applyFont="1" applyFill="1" applyBorder="1" applyAlignment="1">
      <alignment vertical="top" wrapText="1"/>
    </xf>
    <xf numFmtId="0" fontId="0" fillId="13" borderId="15" xfId="0" applyFill="1" applyBorder="1" applyAlignment="1">
      <alignment vertical="top" wrapText="1"/>
    </xf>
    <xf numFmtId="49" fontId="1" fillId="34" borderId="12" xfId="0" applyNumberFormat="1" applyFon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33" borderId="16" xfId="0" applyFont="1" applyFill="1" applyBorder="1" applyAlignment="1">
      <alignment vertical="top"/>
    </xf>
    <xf numFmtId="0" fontId="2" fillId="33" borderId="17" xfId="0" applyFont="1" applyFill="1" applyBorder="1" applyAlignment="1">
      <alignment vertical="top"/>
    </xf>
    <xf numFmtId="0" fontId="2" fillId="33" borderId="12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49" fontId="1" fillId="50" borderId="21" xfId="0" applyNumberFormat="1" applyFont="1" applyFill="1" applyBorder="1" applyAlignment="1">
      <alignment/>
    </xf>
    <xf numFmtId="49" fontId="1" fillId="50" borderId="18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51" borderId="12" xfId="0" applyNumberFormat="1" applyFont="1" applyFill="1" applyBorder="1" applyAlignment="1">
      <alignment/>
    </xf>
    <xf numFmtId="2" fontId="2" fillId="51" borderId="21" xfId="0" applyNumberFormat="1" applyFont="1" applyFill="1" applyBorder="1" applyAlignment="1">
      <alignment/>
    </xf>
    <xf numFmtId="2" fontId="2" fillId="51" borderId="18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7" borderId="13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eutral 2" xfId="64"/>
    <cellStyle name="Normal 2" xfId="65"/>
    <cellStyle name="Normal 3" xfId="66"/>
    <cellStyle name="Note" xfId="67"/>
    <cellStyle name="Note 2" xfId="68"/>
    <cellStyle name="Output" xfId="69"/>
    <cellStyle name="Percent" xfId="70"/>
    <cellStyle name="Title" xfId="71"/>
    <cellStyle name="Title 2" xfId="72"/>
    <cellStyle name="Total" xfId="73"/>
    <cellStyle name="Warning Text" xfId="7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F203"/>
  <sheetViews>
    <sheetView tabSelected="1" zoomScale="85" zoomScaleNormal="85" zoomScalePageLayoutView="0" workbookViewId="0" topLeftCell="D1">
      <selection activeCell="L10" sqref="L10:S10"/>
    </sheetView>
  </sheetViews>
  <sheetFormatPr defaultColWidth="9.140625" defaultRowHeight="12.75"/>
  <cols>
    <col min="1" max="1" width="17.7109375" style="0" hidden="1" customWidth="1"/>
    <col min="2" max="2" width="20.7109375" style="0" customWidth="1"/>
    <col min="3" max="3" width="11.28125" style="0" customWidth="1"/>
    <col min="4" max="4" width="12.7109375" style="0" customWidth="1"/>
    <col min="5" max="6" width="10.8515625" style="0" customWidth="1"/>
    <col min="7" max="8" width="10.8515625" style="4" customWidth="1"/>
    <col min="9" max="10" width="10.8515625" style="0" customWidth="1"/>
    <col min="11" max="11" width="15.8515625" style="0" customWidth="1"/>
    <col min="12" max="12" width="67.140625" style="0" customWidth="1"/>
    <col min="15" max="15" width="21.57421875" style="0" customWidth="1"/>
    <col min="16" max="18" width="19.28125" style="0" customWidth="1"/>
    <col min="19" max="19" width="14.8515625" style="0" customWidth="1"/>
    <col min="32" max="32" width="12.28125" style="0" bestFit="1" customWidth="1"/>
  </cols>
  <sheetData>
    <row r="1" spans="1:12" ht="12.75">
      <c r="A1">
        <v>1.167963796</v>
      </c>
      <c r="B1" s="20" t="s">
        <v>70</v>
      </c>
      <c r="C1" s="14"/>
      <c r="D1" s="14"/>
      <c r="E1" s="14"/>
      <c r="F1" s="14"/>
      <c r="G1" s="22"/>
      <c r="H1" s="21"/>
      <c r="I1" s="14"/>
      <c r="J1" s="14"/>
      <c r="K1" s="14"/>
      <c r="L1" s="19" t="s">
        <v>36</v>
      </c>
    </row>
    <row r="2" spans="2:16" ht="12.75">
      <c r="B2" s="2" t="s">
        <v>11</v>
      </c>
      <c r="C2" s="2">
        <v>4542.930000000001</v>
      </c>
      <c r="D2" s="2"/>
      <c r="E2" s="2" t="s">
        <v>26</v>
      </c>
      <c r="F2" s="2">
        <v>0</v>
      </c>
      <c r="G2" s="15"/>
      <c r="H2" s="15"/>
      <c r="I2" s="14"/>
      <c r="J2" s="14"/>
      <c r="K2" s="14"/>
      <c r="L2" s="20" t="s">
        <v>13</v>
      </c>
      <c r="M2" s="18"/>
      <c r="N2" s="18"/>
      <c r="O2" s="18"/>
      <c r="P2" s="18"/>
    </row>
    <row r="3" spans="2:12" ht="12.75">
      <c r="B3" s="2" t="s">
        <v>9</v>
      </c>
      <c r="C3" s="34">
        <v>0.5876851851851852</v>
      </c>
      <c r="D3" s="2"/>
      <c r="E3" s="34" t="s">
        <v>27</v>
      </c>
      <c r="F3" s="34">
        <v>0.5972222222222222</v>
      </c>
      <c r="G3" s="15"/>
      <c r="H3" s="15"/>
      <c r="I3" s="14"/>
      <c r="J3" s="14"/>
      <c r="K3" s="14"/>
      <c r="L3" s="20" t="s">
        <v>29</v>
      </c>
    </row>
    <row r="4" spans="2:12" ht="12.75">
      <c r="B4" s="2" t="s">
        <v>17</v>
      </c>
      <c r="C4" s="2">
        <v>7</v>
      </c>
      <c r="D4" s="2"/>
      <c r="E4" s="34" t="s">
        <v>28</v>
      </c>
      <c r="F4" s="34">
        <v>0.009525462962962963</v>
      </c>
      <c r="G4" s="36"/>
      <c r="H4" s="15"/>
      <c r="I4" s="14"/>
      <c r="J4" s="14"/>
      <c r="K4" s="14"/>
      <c r="L4" s="20" t="s">
        <v>23</v>
      </c>
    </row>
    <row r="5" spans="2:15" ht="12.75">
      <c r="B5" s="2" t="s">
        <v>18</v>
      </c>
      <c r="C5" s="2">
        <v>0</v>
      </c>
      <c r="D5" s="2"/>
      <c r="E5" s="16"/>
      <c r="F5" s="14"/>
      <c r="G5" s="15"/>
      <c r="H5" s="15"/>
      <c r="I5" s="14"/>
      <c r="J5" s="14"/>
      <c r="K5" s="14"/>
      <c r="L5" s="109" t="s">
        <v>19</v>
      </c>
      <c r="M5" s="110"/>
      <c r="N5" s="111"/>
      <c r="O5" s="30" t="s">
        <v>20</v>
      </c>
    </row>
    <row r="6" spans="2:15" s="3" customFormat="1" ht="12.75">
      <c r="B6" s="2" t="s">
        <v>21</v>
      </c>
      <c r="C6" s="31">
        <v>206.62</v>
      </c>
      <c r="D6" s="2"/>
      <c r="E6" s="2">
        <v>15</v>
      </c>
      <c r="F6" s="2"/>
      <c r="G6" s="17"/>
      <c r="H6" s="17"/>
      <c r="I6" s="2"/>
      <c r="J6" s="2"/>
      <c r="K6" s="2"/>
      <c r="L6" s="112"/>
      <c r="M6" s="112"/>
      <c r="N6" s="112"/>
      <c r="O6" s="101"/>
    </row>
    <row r="7" spans="1:32" ht="25.5">
      <c r="A7" s="2"/>
      <c r="B7" s="123" t="s">
        <v>0</v>
      </c>
      <c r="C7" s="26" t="s">
        <v>10</v>
      </c>
      <c r="D7" s="33" t="s">
        <v>22</v>
      </c>
      <c r="E7" s="6"/>
      <c r="F7" s="6"/>
      <c r="G7" s="13" t="s">
        <v>1</v>
      </c>
      <c r="H7" s="13" t="s">
        <v>2</v>
      </c>
      <c r="I7" s="6"/>
      <c r="J7" s="6"/>
      <c r="K7" s="9" t="s">
        <v>15</v>
      </c>
      <c r="L7" s="8" t="s">
        <v>24</v>
      </c>
      <c r="M7" s="9" t="s">
        <v>3</v>
      </c>
      <c r="N7" s="9" t="s">
        <v>4</v>
      </c>
      <c r="O7" s="9" t="s">
        <v>5</v>
      </c>
      <c r="P7" s="9" t="s">
        <v>6</v>
      </c>
      <c r="Q7" s="9" t="s">
        <v>7</v>
      </c>
      <c r="R7" s="9" t="s">
        <v>8</v>
      </c>
      <c r="S7" s="7" t="s">
        <v>12</v>
      </c>
      <c r="T7" s="130" t="s">
        <v>30</v>
      </c>
      <c r="U7" s="131"/>
      <c r="V7" s="131"/>
      <c r="W7" s="130" t="s">
        <v>31</v>
      </c>
      <c r="X7" s="131"/>
      <c r="Y7" s="131"/>
      <c r="Z7" s="130" t="s">
        <v>32</v>
      </c>
      <c r="AA7" s="130"/>
      <c r="AB7" s="130"/>
      <c r="AC7" s="130" t="s">
        <v>33</v>
      </c>
      <c r="AD7" s="130"/>
      <c r="AE7" s="130"/>
      <c r="AF7" s="39" t="s">
        <v>39</v>
      </c>
    </row>
    <row r="8" spans="1:32" ht="13.5">
      <c r="A8" s="2"/>
      <c r="B8" s="124"/>
      <c r="C8" s="27"/>
      <c r="D8" s="32" t="s">
        <v>25</v>
      </c>
      <c r="E8" s="25"/>
      <c r="F8" s="23"/>
      <c r="G8" s="24"/>
      <c r="H8" s="24"/>
      <c r="I8" s="23"/>
      <c r="J8" s="23"/>
      <c r="K8" s="9" t="s">
        <v>16</v>
      </c>
      <c r="L8" s="125" t="s">
        <v>14</v>
      </c>
      <c r="M8" s="126"/>
      <c r="N8" s="126"/>
      <c r="O8" s="126"/>
      <c r="P8" s="126"/>
      <c r="Q8" s="126"/>
      <c r="R8" s="126"/>
      <c r="S8" s="127"/>
      <c r="T8" s="9" t="s">
        <v>34</v>
      </c>
      <c r="U8" s="9" t="s">
        <v>4</v>
      </c>
      <c r="V8" s="35" t="s">
        <v>35</v>
      </c>
      <c r="W8" s="9" t="s">
        <v>34</v>
      </c>
      <c r="X8" s="9" t="s">
        <v>4</v>
      </c>
      <c r="Y8" s="35" t="s">
        <v>35</v>
      </c>
      <c r="Z8" s="9" t="s">
        <v>34</v>
      </c>
      <c r="AA8" s="9" t="s">
        <v>4</v>
      </c>
      <c r="AB8" s="35" t="s">
        <v>35</v>
      </c>
      <c r="AC8" s="9" t="s">
        <v>34</v>
      </c>
      <c r="AD8" s="9" t="s">
        <v>4</v>
      </c>
      <c r="AE8" s="35" t="s">
        <v>35</v>
      </c>
      <c r="AF8" s="35">
        <f>SUM(AF9:AF68)</f>
        <v>0</v>
      </c>
    </row>
    <row r="9" spans="1:32" s="2" customFormat="1" ht="12">
      <c r="A9" s="61"/>
      <c r="B9" s="113"/>
      <c r="C9" s="63"/>
      <c r="D9" s="63"/>
      <c r="E9" s="64"/>
      <c r="F9" s="65"/>
      <c r="G9" s="66"/>
      <c r="H9" s="67"/>
      <c r="I9" s="68"/>
      <c r="J9" s="69"/>
      <c r="K9" s="70"/>
      <c r="L9" s="105" t="e">
        <f>IF(AND(OR(AND(BACKLAY="BACK",(INDEX(Ratings,MATCH(A9,SelectionID,0)))),AND(BACKLAY="LAY",(INDEX(Ratings,MATCH(A9,SelectionID,0))))),Overrounds1&lt;UserOverround,TimeTillJump1&lt;UserTimeTillJump,ISBLANK(InPlay1)),BACKLAY,"")</f>
        <v>#N/A</v>
      </c>
      <c r="M9" s="72">
        <f>IF(B9="","",G9)</f>
      </c>
      <c r="N9" s="72">
        <f>IF(B9="","",IF(BACKLAY="BACK",stake/(G9-1),stake*(H9/(H9-1))-stake))</f>
      </c>
      <c r="O9" s="73"/>
      <c r="P9" s="74"/>
      <c r="Q9" s="74"/>
      <c r="R9" s="75"/>
      <c r="S9" s="76"/>
      <c r="T9" s="135"/>
      <c r="U9" s="136"/>
      <c r="V9" s="137"/>
      <c r="W9" s="135"/>
      <c r="X9" s="136"/>
      <c r="Y9" s="137"/>
      <c r="Z9" s="135"/>
      <c r="AA9" s="136"/>
      <c r="AB9" s="137"/>
      <c r="AC9" s="135"/>
      <c r="AD9" s="136"/>
      <c r="AE9" s="137"/>
      <c r="AF9" s="77">
        <f>_xlfn.IFERROR(100/G9,"")</f>
      </c>
    </row>
    <row r="10" spans="1:32" ht="12.75">
      <c r="A10" s="62"/>
      <c r="B10" s="114"/>
      <c r="C10" s="78"/>
      <c r="D10" s="78"/>
      <c r="E10" s="79"/>
      <c r="F10" s="80"/>
      <c r="G10" s="81"/>
      <c r="H10" s="82"/>
      <c r="I10" s="83"/>
      <c r="J10" s="84"/>
      <c r="K10" s="85"/>
      <c r="L10" s="115"/>
      <c r="M10" s="116"/>
      <c r="N10" s="116"/>
      <c r="O10" s="116"/>
      <c r="P10" s="116"/>
      <c r="Q10" s="116"/>
      <c r="R10" s="116"/>
      <c r="S10" s="117"/>
      <c r="T10" s="86"/>
      <c r="U10" s="86"/>
      <c r="V10" s="87"/>
      <c r="W10" s="88"/>
      <c r="X10" s="88"/>
      <c r="Y10" s="89"/>
      <c r="Z10" s="86"/>
      <c r="AA10" s="86"/>
      <c r="AB10" s="87"/>
      <c r="AC10" s="88"/>
      <c r="AD10" s="88"/>
      <c r="AE10" s="89"/>
      <c r="AF10" s="92"/>
    </row>
    <row r="11" spans="2:32" s="2" customFormat="1" ht="12">
      <c r="B11" s="118"/>
      <c r="C11" s="53"/>
      <c r="D11" s="53"/>
      <c r="E11" s="45"/>
      <c r="F11" s="41"/>
      <c r="G11" s="43"/>
      <c r="H11" s="47"/>
      <c r="I11" s="49"/>
      <c r="J11" s="51"/>
      <c r="K11" s="28"/>
      <c r="L11" s="105" t="e">
        <f>IF(AND(OR(AND(BACKLAY="BACK",(INDEX(Ratings,MATCH(A11,SelectionID,0)))),AND(BACKLAY="LAY",(INDEX(Ratings,MATCH(A11,SelectionID,0))))),Overrounds1&lt;UserOverround,TimeTillJump1&lt;UserTimeTillJump,ISBLANK(InPlay1)),BACKLAY,"")</f>
        <v>#N/A</v>
      </c>
      <c r="M11" s="55">
        <f>IF(B11="","",G11)</f>
      </c>
      <c r="N11" s="55">
        <f>IF(B11="","",IF(BACKLAY="BACK",stake/(G11-1),stake*(H11/(H11-1))-stake))</f>
      </c>
      <c r="O11" s="56"/>
      <c r="P11" s="10"/>
      <c r="Q11" s="10"/>
      <c r="R11" s="11"/>
      <c r="S11" s="12"/>
      <c r="T11" s="132"/>
      <c r="U11" s="133"/>
      <c r="V11" s="134"/>
      <c r="W11" s="132"/>
      <c r="X11" s="133"/>
      <c r="Y11" s="134"/>
      <c r="Z11" s="132"/>
      <c r="AA11" s="133"/>
      <c r="AB11" s="134"/>
      <c r="AC11" s="132"/>
      <c r="AD11" s="133"/>
      <c r="AE11" s="134"/>
      <c r="AF11" s="93">
        <f>_xlfn.IFERROR(100/G11,"")</f>
      </c>
    </row>
    <row r="12" spans="1:32" ht="12.75">
      <c r="A12" s="1"/>
      <c r="B12" s="119"/>
      <c r="C12" s="54"/>
      <c r="D12" s="54"/>
      <c r="E12" s="46"/>
      <c r="F12" s="42"/>
      <c r="G12" s="44"/>
      <c r="H12" s="48"/>
      <c r="I12" s="50"/>
      <c r="J12" s="52"/>
      <c r="K12" s="29"/>
      <c r="L12" s="120"/>
      <c r="M12" s="121"/>
      <c r="N12" s="121"/>
      <c r="O12" s="121"/>
      <c r="P12" s="121"/>
      <c r="Q12" s="121"/>
      <c r="R12" s="121"/>
      <c r="S12" s="122"/>
      <c r="T12" s="57"/>
      <c r="U12" s="57"/>
      <c r="V12" s="58"/>
      <c r="W12" s="59"/>
      <c r="X12" s="59"/>
      <c r="Y12" s="60"/>
      <c r="Z12" s="57"/>
      <c r="AA12" s="57"/>
      <c r="AB12" s="58"/>
      <c r="AC12" s="59"/>
      <c r="AD12" s="59"/>
      <c r="AE12" s="60"/>
      <c r="AF12" s="94"/>
    </row>
    <row r="13" spans="2:32" s="2" customFormat="1" ht="12">
      <c r="B13" s="113"/>
      <c r="C13" s="63"/>
      <c r="D13" s="63"/>
      <c r="E13" s="64"/>
      <c r="F13" s="65"/>
      <c r="G13" s="66"/>
      <c r="H13" s="67"/>
      <c r="I13" s="68"/>
      <c r="J13" s="69"/>
      <c r="K13" s="70"/>
      <c r="L13" s="105" t="e">
        <f>IF(AND(OR(AND(BACKLAY="BACK",(INDEX(Ratings,MATCH(A13,SelectionID,0)))),AND(BACKLAY="LAY",(INDEX(Ratings,MATCH(A13,SelectionID,0))))),Overrounds1&lt;UserOverround,TimeTillJump1&lt;UserTimeTillJump,ISBLANK(InPlay1)),BACKLAY,"")</f>
        <v>#N/A</v>
      </c>
      <c r="M13" s="72">
        <f>IF(B13="","",G13)</f>
      </c>
      <c r="N13" s="72">
        <f>IF(B13="","",IF(BACKLAY="BACK",stake/(G13-1),stake*(H13/(H13-1))-stake))</f>
      </c>
      <c r="O13" s="73"/>
      <c r="P13" s="74"/>
      <c r="Q13" s="74"/>
      <c r="R13" s="75"/>
      <c r="S13" s="76"/>
      <c r="T13" s="135"/>
      <c r="U13" s="136"/>
      <c r="V13" s="137"/>
      <c r="W13" s="135"/>
      <c r="X13" s="136"/>
      <c r="Y13" s="137"/>
      <c r="Z13" s="135"/>
      <c r="AA13" s="136"/>
      <c r="AB13" s="137"/>
      <c r="AC13" s="135"/>
      <c r="AD13" s="136"/>
      <c r="AE13" s="137"/>
      <c r="AF13" s="95">
        <f>_xlfn.IFERROR(100/G13,"")</f>
      </c>
    </row>
    <row r="14" spans="1:32" ht="12.75">
      <c r="A14" s="1"/>
      <c r="B14" s="114"/>
      <c r="C14" s="78"/>
      <c r="D14" s="78"/>
      <c r="E14" s="79"/>
      <c r="F14" s="80"/>
      <c r="G14" s="81"/>
      <c r="H14" s="82"/>
      <c r="I14" s="83"/>
      <c r="J14" s="84"/>
      <c r="K14" s="85"/>
      <c r="L14" s="115"/>
      <c r="M14" s="116"/>
      <c r="N14" s="116"/>
      <c r="O14" s="116"/>
      <c r="P14" s="116"/>
      <c r="Q14" s="116"/>
      <c r="R14" s="116"/>
      <c r="S14" s="117"/>
      <c r="T14" s="86"/>
      <c r="U14" s="86"/>
      <c r="V14" s="87"/>
      <c r="W14" s="88"/>
      <c r="X14" s="88"/>
      <c r="Y14" s="89"/>
      <c r="Z14" s="86"/>
      <c r="AA14" s="86"/>
      <c r="AB14" s="87"/>
      <c r="AC14" s="88"/>
      <c r="AD14" s="88"/>
      <c r="AE14" s="89"/>
      <c r="AF14" s="92"/>
    </row>
    <row r="15" spans="2:32" s="2" customFormat="1" ht="12">
      <c r="B15" s="118"/>
      <c r="C15" s="53"/>
      <c r="D15" s="53"/>
      <c r="E15" s="45"/>
      <c r="F15" s="41"/>
      <c r="G15" s="43"/>
      <c r="H15" s="47"/>
      <c r="I15" s="49"/>
      <c r="J15" s="51"/>
      <c r="K15" s="28"/>
      <c r="L15" s="105" t="e">
        <f>IF(AND(OR(AND(BACKLAY="BACK",(INDEX(Ratings,MATCH(A15,SelectionID,0)))),AND(BACKLAY="LAY",(INDEX(Ratings,MATCH(A15,SelectionID,0))))),Overrounds1&lt;UserOverround,TimeTillJump1&lt;UserTimeTillJump,ISBLANK(InPlay1)),BACKLAY,"")</f>
        <v>#N/A</v>
      </c>
      <c r="M15" s="55">
        <f>IF(B15="","",G15)</f>
      </c>
      <c r="N15" s="55">
        <f>IF(B15="","",IF(BACKLAY="BACK",stake/(G15-1),stake*(H15/(H15-1))-stake))</f>
      </c>
      <c r="O15" s="56"/>
      <c r="P15" s="10"/>
      <c r="Q15" s="10"/>
      <c r="R15" s="11"/>
      <c r="S15" s="12"/>
      <c r="T15" s="132"/>
      <c r="U15" s="133"/>
      <c r="V15" s="134"/>
      <c r="W15" s="132"/>
      <c r="X15" s="133"/>
      <c r="Y15" s="134"/>
      <c r="Z15" s="132"/>
      <c r="AA15" s="133"/>
      <c r="AB15" s="134"/>
      <c r="AC15" s="132"/>
      <c r="AD15" s="133"/>
      <c r="AE15" s="134"/>
      <c r="AF15" s="93">
        <f>_xlfn.IFERROR(100/G15,"")</f>
      </c>
    </row>
    <row r="16" spans="1:32" ht="12.75">
      <c r="A16" s="1"/>
      <c r="B16" s="119"/>
      <c r="C16" s="54"/>
      <c r="D16" s="54"/>
      <c r="E16" s="46"/>
      <c r="F16" s="42"/>
      <c r="G16" s="44"/>
      <c r="H16" s="48"/>
      <c r="I16" s="50"/>
      <c r="J16" s="52"/>
      <c r="K16" s="29"/>
      <c r="L16" s="120"/>
      <c r="M16" s="121"/>
      <c r="N16" s="121"/>
      <c r="O16" s="121"/>
      <c r="P16" s="121"/>
      <c r="Q16" s="121"/>
      <c r="R16" s="121"/>
      <c r="S16" s="122"/>
      <c r="T16" s="57"/>
      <c r="U16" s="57"/>
      <c r="V16" s="58"/>
      <c r="W16" s="59"/>
      <c r="X16" s="59"/>
      <c r="Y16" s="60"/>
      <c r="Z16" s="57"/>
      <c r="AA16" s="57"/>
      <c r="AB16" s="58"/>
      <c r="AC16" s="59"/>
      <c r="AD16" s="59"/>
      <c r="AE16" s="60"/>
      <c r="AF16" s="94"/>
    </row>
    <row r="17" spans="2:32" s="2" customFormat="1" ht="12">
      <c r="B17" s="113"/>
      <c r="C17" s="63"/>
      <c r="D17" s="63"/>
      <c r="E17" s="64"/>
      <c r="F17" s="65"/>
      <c r="G17" s="66"/>
      <c r="H17" s="67"/>
      <c r="I17" s="68"/>
      <c r="J17" s="69"/>
      <c r="K17" s="70"/>
      <c r="L17" s="105" t="e">
        <f>IF(AND(OR(AND(BACKLAY="BACK",(INDEX(Ratings,MATCH(A17,SelectionID,0)))),AND(BACKLAY="LAY",(INDEX(Ratings,MATCH(A17,SelectionID,0))))),Overrounds1&lt;UserOverround,TimeTillJump1&lt;UserTimeTillJump,ISBLANK(InPlay1)),BACKLAY,"")</f>
        <v>#N/A</v>
      </c>
      <c r="M17" s="72">
        <f>IF(B17="","",G17)</f>
      </c>
      <c r="N17" s="72">
        <f>IF(B17="","",IF(BACKLAY="BACK",stake/(G17-1),stake*(H17/(H17-1))-stake))</f>
      </c>
      <c r="O17" s="73"/>
      <c r="P17" s="74"/>
      <c r="Q17" s="74"/>
      <c r="R17" s="75"/>
      <c r="S17" s="76"/>
      <c r="T17" s="135"/>
      <c r="U17" s="136"/>
      <c r="V17" s="137"/>
      <c r="W17" s="135"/>
      <c r="X17" s="136"/>
      <c r="Y17" s="137"/>
      <c r="Z17" s="135"/>
      <c r="AA17" s="136"/>
      <c r="AB17" s="137"/>
      <c r="AC17" s="135"/>
      <c r="AD17" s="136"/>
      <c r="AE17" s="137"/>
      <c r="AF17" s="95">
        <f>_xlfn.IFERROR(100/G17,"")</f>
      </c>
    </row>
    <row r="18" spans="1:32" ht="12.75">
      <c r="A18" s="1"/>
      <c r="B18" s="114"/>
      <c r="C18" s="78"/>
      <c r="D18" s="78"/>
      <c r="E18" s="79"/>
      <c r="F18" s="80"/>
      <c r="G18" s="81"/>
      <c r="H18" s="82"/>
      <c r="I18" s="83"/>
      <c r="J18" s="84"/>
      <c r="K18" s="85"/>
      <c r="L18" s="115"/>
      <c r="M18" s="116"/>
      <c r="N18" s="116"/>
      <c r="O18" s="116"/>
      <c r="P18" s="116"/>
      <c r="Q18" s="116"/>
      <c r="R18" s="116"/>
      <c r="S18" s="117"/>
      <c r="T18" s="86"/>
      <c r="U18" s="86"/>
      <c r="V18" s="87"/>
      <c r="W18" s="88"/>
      <c r="X18" s="88"/>
      <c r="Y18" s="89"/>
      <c r="Z18" s="86"/>
      <c r="AA18" s="86"/>
      <c r="AB18" s="87"/>
      <c r="AC18" s="88"/>
      <c r="AD18" s="88"/>
      <c r="AE18" s="89"/>
      <c r="AF18" s="92"/>
    </row>
    <row r="19" spans="2:32" s="2" customFormat="1" ht="12">
      <c r="B19" s="118"/>
      <c r="C19" s="53"/>
      <c r="D19" s="53"/>
      <c r="E19" s="45"/>
      <c r="F19" s="41"/>
      <c r="G19" s="43"/>
      <c r="H19" s="47"/>
      <c r="I19" s="49"/>
      <c r="J19" s="51"/>
      <c r="K19" s="28"/>
      <c r="L19" s="105" t="e">
        <f>IF(AND(OR(AND(BACKLAY="BACK",(INDEX(Ratings,MATCH(A19,SelectionID,0)))),AND(BACKLAY="LAY",(INDEX(Ratings,MATCH(A19,SelectionID,0))))),Overrounds1&lt;UserOverround,TimeTillJump1&lt;UserTimeTillJump,ISBLANK(InPlay1)),BACKLAY,"")</f>
        <v>#N/A</v>
      </c>
      <c r="M19" s="55">
        <f>IF(B19="","",G19)</f>
      </c>
      <c r="N19" s="55">
        <f>IF(B19="","",IF(BACKLAY="BACK",stake/(G19-1),stake*(H19/(H19-1))-stake))</f>
      </c>
      <c r="O19" s="56"/>
      <c r="P19" s="10"/>
      <c r="Q19" s="10"/>
      <c r="R19" s="11"/>
      <c r="S19" s="12"/>
      <c r="T19" s="132"/>
      <c r="U19" s="133"/>
      <c r="V19" s="134"/>
      <c r="W19" s="132"/>
      <c r="X19" s="133"/>
      <c r="Y19" s="134"/>
      <c r="Z19" s="132"/>
      <c r="AA19" s="133"/>
      <c r="AB19" s="134"/>
      <c r="AC19" s="132"/>
      <c r="AD19" s="133"/>
      <c r="AE19" s="134"/>
      <c r="AF19" s="93">
        <f>_xlfn.IFERROR(100/G19,"")</f>
      </c>
    </row>
    <row r="20" spans="1:32" ht="12.75">
      <c r="A20" s="1"/>
      <c r="B20" s="119"/>
      <c r="C20" s="54"/>
      <c r="D20" s="54"/>
      <c r="E20" s="46"/>
      <c r="F20" s="42"/>
      <c r="G20" s="44"/>
      <c r="H20" s="48"/>
      <c r="I20" s="50"/>
      <c r="J20" s="52"/>
      <c r="K20" s="29"/>
      <c r="L20" s="120"/>
      <c r="M20" s="121"/>
      <c r="N20" s="121"/>
      <c r="O20" s="121"/>
      <c r="P20" s="121"/>
      <c r="Q20" s="121"/>
      <c r="R20" s="121"/>
      <c r="S20" s="122"/>
      <c r="T20" s="57"/>
      <c r="U20" s="57"/>
      <c r="V20" s="58"/>
      <c r="W20" s="59"/>
      <c r="X20" s="59"/>
      <c r="Y20" s="60"/>
      <c r="Z20" s="57"/>
      <c r="AA20" s="57"/>
      <c r="AB20" s="58"/>
      <c r="AC20" s="59"/>
      <c r="AD20" s="59"/>
      <c r="AE20" s="60"/>
      <c r="AF20" s="94"/>
    </row>
    <row r="21" spans="2:32" s="2" customFormat="1" ht="12">
      <c r="B21" s="113"/>
      <c r="C21" s="63"/>
      <c r="D21" s="63"/>
      <c r="E21" s="64"/>
      <c r="F21" s="65"/>
      <c r="G21" s="66"/>
      <c r="H21" s="67"/>
      <c r="I21" s="68"/>
      <c r="J21" s="69"/>
      <c r="K21" s="70"/>
      <c r="L21" s="105" t="e">
        <f>IF(AND(OR(AND(BACKLAY="BACK",(INDEX(Ratings,MATCH(A21,SelectionID,0)))),AND(BACKLAY="LAY",(INDEX(Ratings,MATCH(A21,SelectionID,0))))),Overrounds1&lt;UserOverround,TimeTillJump1&lt;UserTimeTillJump,ISBLANK(InPlay1)),BACKLAY,"")</f>
        <v>#N/A</v>
      </c>
      <c r="M21" s="72">
        <f>IF(B21="","",G21)</f>
      </c>
      <c r="N21" s="72">
        <f>IF(B21="","",IF(BACKLAY="BACK",stake/(G21-1),stake*(H21/(H21-1))-stake))</f>
      </c>
      <c r="O21" s="73"/>
      <c r="P21" s="74"/>
      <c r="Q21" s="74"/>
      <c r="R21" s="75"/>
      <c r="S21" s="76"/>
      <c r="T21" s="135"/>
      <c r="U21" s="136"/>
      <c r="V21" s="137"/>
      <c r="W21" s="135"/>
      <c r="X21" s="136"/>
      <c r="Y21" s="137"/>
      <c r="Z21" s="135"/>
      <c r="AA21" s="136"/>
      <c r="AB21" s="137"/>
      <c r="AC21" s="135"/>
      <c r="AD21" s="136"/>
      <c r="AE21" s="137"/>
      <c r="AF21" s="95">
        <f>_xlfn.IFERROR(100/G21,"")</f>
      </c>
    </row>
    <row r="22" spans="1:32" ht="12.75">
      <c r="A22" s="1"/>
      <c r="B22" s="114"/>
      <c r="C22" s="78"/>
      <c r="D22" s="78"/>
      <c r="E22" s="79"/>
      <c r="F22" s="80"/>
      <c r="G22" s="81"/>
      <c r="H22" s="82"/>
      <c r="I22" s="83"/>
      <c r="J22" s="84"/>
      <c r="K22" s="85"/>
      <c r="L22" s="115"/>
      <c r="M22" s="116"/>
      <c r="N22" s="116"/>
      <c r="O22" s="116"/>
      <c r="P22" s="116"/>
      <c r="Q22" s="116"/>
      <c r="R22" s="116"/>
      <c r="S22" s="117"/>
      <c r="T22" s="86"/>
      <c r="U22" s="86"/>
      <c r="V22" s="87"/>
      <c r="W22" s="88"/>
      <c r="X22" s="88"/>
      <c r="Y22" s="89"/>
      <c r="Z22" s="86"/>
      <c r="AA22" s="86"/>
      <c r="AB22" s="87"/>
      <c r="AC22" s="88"/>
      <c r="AD22" s="88"/>
      <c r="AE22" s="89"/>
      <c r="AF22" s="92"/>
    </row>
    <row r="23" spans="2:32" s="2" customFormat="1" ht="12">
      <c r="B23" s="118"/>
      <c r="C23" s="53"/>
      <c r="D23" s="53"/>
      <c r="E23" s="45"/>
      <c r="F23" s="41"/>
      <c r="G23" s="43"/>
      <c r="H23" s="47"/>
      <c r="I23" s="49"/>
      <c r="J23" s="51"/>
      <c r="K23" s="28"/>
      <c r="L23" s="105" t="e">
        <f>IF(AND(OR(AND(BACKLAY="BACK",(INDEX(Ratings,MATCH(A23,SelectionID,0)))),AND(BACKLAY="LAY",(INDEX(Ratings,MATCH(A23,SelectionID,0))))),Overrounds1&lt;UserOverround,TimeTillJump1&lt;UserTimeTillJump,ISBLANK(InPlay1)),BACKLAY,"")</f>
        <v>#N/A</v>
      </c>
      <c r="M23" s="55">
        <f>IF(B23="","",G23)</f>
      </c>
      <c r="N23" s="55">
        <f>IF(B23="","",IF(BACKLAY="BACK",stake/(G23-1),stake*(H23/(H23-1))-stake))</f>
      </c>
      <c r="O23" s="56"/>
      <c r="P23" s="10"/>
      <c r="Q23" s="10"/>
      <c r="R23" s="11"/>
      <c r="S23" s="12"/>
      <c r="T23" s="132"/>
      <c r="U23" s="133"/>
      <c r="V23" s="134"/>
      <c r="W23" s="132"/>
      <c r="X23" s="133"/>
      <c r="Y23" s="134"/>
      <c r="Z23" s="132"/>
      <c r="AA23" s="133"/>
      <c r="AB23" s="134"/>
      <c r="AC23" s="132"/>
      <c r="AD23" s="133"/>
      <c r="AE23" s="134"/>
      <c r="AF23" s="93">
        <f>_xlfn.IFERROR(100/G23,"")</f>
      </c>
    </row>
    <row r="24" spans="1:32" ht="12.75">
      <c r="A24" s="1"/>
      <c r="B24" s="119"/>
      <c r="C24" s="54"/>
      <c r="D24" s="54"/>
      <c r="E24" s="46"/>
      <c r="F24" s="42"/>
      <c r="G24" s="44"/>
      <c r="H24" s="48"/>
      <c r="I24" s="50"/>
      <c r="J24" s="52"/>
      <c r="K24" s="29"/>
      <c r="L24" s="120"/>
      <c r="M24" s="121"/>
      <c r="N24" s="121"/>
      <c r="O24" s="121"/>
      <c r="P24" s="121"/>
      <c r="Q24" s="121"/>
      <c r="R24" s="121"/>
      <c r="S24" s="122"/>
      <c r="T24" s="57"/>
      <c r="U24" s="57"/>
      <c r="V24" s="58"/>
      <c r="W24" s="59"/>
      <c r="X24" s="59"/>
      <c r="Y24" s="60"/>
      <c r="Z24" s="57"/>
      <c r="AA24" s="57"/>
      <c r="AB24" s="58"/>
      <c r="AC24" s="59"/>
      <c r="AD24" s="59"/>
      <c r="AE24" s="60"/>
      <c r="AF24" s="94"/>
    </row>
    <row r="25" spans="2:32" s="2" customFormat="1" ht="12">
      <c r="B25" s="113"/>
      <c r="C25" s="63"/>
      <c r="D25" s="63"/>
      <c r="E25" s="64"/>
      <c r="F25" s="65"/>
      <c r="G25" s="66"/>
      <c r="H25" s="67"/>
      <c r="I25" s="68"/>
      <c r="J25" s="69"/>
      <c r="K25" s="70"/>
      <c r="L25" s="105" t="e">
        <f>IF(AND(OR(AND(BACKLAY="BACK",(INDEX(Ratings,MATCH(A25,SelectionID,0)))),AND(BACKLAY="LAY",(INDEX(Ratings,MATCH(A25,SelectionID,0))))),Overrounds1&lt;UserOverround,TimeTillJump1&lt;UserTimeTillJump,ISBLANK(InPlay1)),BACKLAY,"")</f>
        <v>#N/A</v>
      </c>
      <c r="M25" s="72">
        <f>IF(B25="","",G25)</f>
      </c>
      <c r="N25" s="72">
        <f>IF(B25="","",IF(BACKLAY="BACK",stake/(G25-1),stake*(H25/(H25-1))-stake))</f>
      </c>
      <c r="O25" s="73"/>
      <c r="P25" s="74"/>
      <c r="Q25" s="74"/>
      <c r="R25" s="75"/>
      <c r="S25" s="76"/>
      <c r="T25" s="135"/>
      <c r="U25" s="136"/>
      <c r="V25" s="137"/>
      <c r="W25" s="135"/>
      <c r="X25" s="136"/>
      <c r="Y25" s="137"/>
      <c r="Z25" s="135"/>
      <c r="AA25" s="136"/>
      <c r="AB25" s="137"/>
      <c r="AC25" s="135"/>
      <c r="AD25" s="136"/>
      <c r="AE25" s="137"/>
      <c r="AF25" s="95">
        <f>_xlfn.IFERROR(100/G25,"")</f>
      </c>
    </row>
    <row r="26" spans="1:32" ht="12.75">
      <c r="A26" s="1"/>
      <c r="B26" s="114"/>
      <c r="C26" s="78"/>
      <c r="D26" s="78"/>
      <c r="E26" s="79"/>
      <c r="F26" s="80"/>
      <c r="G26" s="81"/>
      <c r="H26" s="82"/>
      <c r="I26" s="83"/>
      <c r="J26" s="84"/>
      <c r="K26" s="85"/>
      <c r="L26" s="115"/>
      <c r="M26" s="128"/>
      <c r="N26" s="128"/>
      <c r="O26" s="128"/>
      <c r="P26" s="128"/>
      <c r="Q26" s="128"/>
      <c r="R26" s="128"/>
      <c r="S26" s="129"/>
      <c r="T26" s="86"/>
      <c r="U26" s="86"/>
      <c r="V26" s="87"/>
      <c r="W26" s="88"/>
      <c r="X26" s="88"/>
      <c r="Y26" s="89"/>
      <c r="Z26" s="86"/>
      <c r="AA26" s="86"/>
      <c r="AB26" s="87"/>
      <c r="AC26" s="88"/>
      <c r="AD26" s="88"/>
      <c r="AE26" s="89"/>
      <c r="AF26" s="92"/>
    </row>
    <row r="27" spans="2:32" s="2" customFormat="1" ht="12">
      <c r="B27" s="118"/>
      <c r="C27" s="53"/>
      <c r="D27" s="53"/>
      <c r="E27" s="45"/>
      <c r="F27" s="41"/>
      <c r="G27" s="43"/>
      <c r="H27" s="47"/>
      <c r="I27" s="49"/>
      <c r="J27" s="51"/>
      <c r="K27" s="28"/>
      <c r="L27" s="105" t="e">
        <f>IF(AND(OR(AND(BACKLAY="BACK",(INDEX(Ratings,MATCH(A27,SelectionID,0)))),AND(BACKLAY="LAY",(INDEX(Ratings,MATCH(A27,SelectionID,0))))),Overrounds1&lt;UserOverround,TimeTillJump1&lt;UserTimeTillJump,ISBLANK(InPlay1)),BACKLAY,"")</f>
        <v>#N/A</v>
      </c>
      <c r="M27" s="55">
        <f>IF(B27="","",G27)</f>
      </c>
      <c r="N27" s="55">
        <f>IF(B27="","",IF(BACKLAY="BACK",stake/(G27-1),stake*(H27/(H27-1))-stake))</f>
      </c>
      <c r="O27" s="56"/>
      <c r="P27" s="10"/>
      <c r="Q27" s="10"/>
      <c r="R27" s="11"/>
      <c r="S27" s="12"/>
      <c r="T27" s="132"/>
      <c r="U27" s="133"/>
      <c r="V27" s="134"/>
      <c r="W27" s="132"/>
      <c r="X27" s="133"/>
      <c r="Y27" s="134"/>
      <c r="Z27" s="132"/>
      <c r="AA27" s="133"/>
      <c r="AB27" s="134"/>
      <c r="AC27" s="132"/>
      <c r="AD27" s="133"/>
      <c r="AE27" s="134"/>
      <c r="AF27" s="93">
        <f>_xlfn.IFERROR(100/G27,"")</f>
      </c>
    </row>
    <row r="28" spans="1:32" ht="12.75">
      <c r="A28" s="1"/>
      <c r="B28" s="119"/>
      <c r="C28" s="54"/>
      <c r="D28" s="54"/>
      <c r="E28" s="46"/>
      <c r="F28" s="42"/>
      <c r="G28" s="44"/>
      <c r="H28" s="48"/>
      <c r="I28" s="50"/>
      <c r="J28" s="52"/>
      <c r="K28" s="29"/>
      <c r="L28" s="120"/>
      <c r="M28" s="121"/>
      <c r="N28" s="121"/>
      <c r="O28" s="121"/>
      <c r="P28" s="121"/>
      <c r="Q28" s="121"/>
      <c r="R28" s="121"/>
      <c r="S28" s="122"/>
      <c r="T28" s="57"/>
      <c r="U28" s="57"/>
      <c r="V28" s="58"/>
      <c r="W28" s="59"/>
      <c r="X28" s="59"/>
      <c r="Y28" s="60"/>
      <c r="Z28" s="57"/>
      <c r="AA28" s="57"/>
      <c r="AB28" s="58"/>
      <c r="AC28" s="59"/>
      <c r="AD28" s="59"/>
      <c r="AE28" s="60"/>
      <c r="AF28" s="94"/>
    </row>
    <row r="29" spans="2:32" s="2" customFormat="1" ht="12">
      <c r="B29" s="113"/>
      <c r="C29" s="63"/>
      <c r="D29" s="63"/>
      <c r="E29" s="64"/>
      <c r="F29" s="65"/>
      <c r="G29" s="66"/>
      <c r="H29" s="67"/>
      <c r="I29" s="68"/>
      <c r="J29" s="69"/>
      <c r="K29" s="70"/>
      <c r="L29" s="105" t="e">
        <f>IF(AND(OR(AND(BACKLAY="BACK",(INDEX(Ratings,MATCH(A29,SelectionID,0)))),AND(BACKLAY="LAY",(INDEX(Ratings,MATCH(A29,SelectionID,0))))),Overrounds1&lt;UserOverround,TimeTillJump1&lt;UserTimeTillJump,ISBLANK(InPlay1)),BACKLAY,"")</f>
        <v>#N/A</v>
      </c>
      <c r="M29" s="72">
        <f>IF(B29="","",G29)</f>
      </c>
      <c r="N29" s="72">
        <f>IF(B29="","",IF(BACKLAY="BACK",stake/(G29-1),stake*(H29/(H29-1))-stake))</f>
      </c>
      <c r="O29" s="73"/>
      <c r="P29" s="74"/>
      <c r="Q29" s="74"/>
      <c r="R29" s="75"/>
      <c r="S29" s="76"/>
      <c r="T29" s="135"/>
      <c r="U29" s="136"/>
      <c r="V29" s="137"/>
      <c r="W29" s="135"/>
      <c r="X29" s="136"/>
      <c r="Y29" s="137"/>
      <c r="Z29" s="135"/>
      <c r="AA29" s="136"/>
      <c r="AB29" s="137"/>
      <c r="AC29" s="135"/>
      <c r="AD29" s="136"/>
      <c r="AE29" s="137"/>
      <c r="AF29" s="95">
        <f>_xlfn.IFERROR(100/G29,"")</f>
      </c>
    </row>
    <row r="30" spans="1:32" ht="12.75">
      <c r="A30" s="1"/>
      <c r="B30" s="114"/>
      <c r="C30" s="78"/>
      <c r="D30" s="78"/>
      <c r="E30" s="79"/>
      <c r="F30" s="80"/>
      <c r="G30" s="81"/>
      <c r="H30" s="82"/>
      <c r="I30" s="83"/>
      <c r="J30" s="84"/>
      <c r="K30" s="85"/>
      <c r="L30" s="115"/>
      <c r="M30" s="116"/>
      <c r="N30" s="116"/>
      <c r="O30" s="116"/>
      <c r="P30" s="116"/>
      <c r="Q30" s="116"/>
      <c r="R30" s="116"/>
      <c r="S30" s="117"/>
      <c r="T30" s="86"/>
      <c r="U30" s="86"/>
      <c r="V30" s="87"/>
      <c r="W30" s="88"/>
      <c r="X30" s="88"/>
      <c r="Y30" s="89"/>
      <c r="Z30" s="86"/>
      <c r="AA30" s="86"/>
      <c r="AB30" s="87"/>
      <c r="AC30" s="88"/>
      <c r="AD30" s="88"/>
      <c r="AE30" s="89"/>
      <c r="AF30" s="92"/>
    </row>
    <row r="31" spans="2:32" s="2" customFormat="1" ht="12">
      <c r="B31" s="118"/>
      <c r="C31" s="53"/>
      <c r="D31" s="53"/>
      <c r="E31" s="45"/>
      <c r="F31" s="41"/>
      <c r="G31" s="43"/>
      <c r="H31" s="47"/>
      <c r="I31" s="49"/>
      <c r="J31" s="51"/>
      <c r="K31" s="28"/>
      <c r="L31" s="105" t="e">
        <f>IF(AND(OR(AND(BACKLAY="BACK",(INDEX(Ratings,MATCH(A31,SelectionID,0)))),AND(BACKLAY="LAY",(INDEX(Ratings,MATCH(A31,SelectionID,0))))),Overrounds1&lt;UserOverround,TimeTillJump1&lt;UserTimeTillJump,ISBLANK(InPlay1)),BACKLAY,"")</f>
        <v>#N/A</v>
      </c>
      <c r="M31" s="55">
        <f>IF(B31="","",G31)</f>
      </c>
      <c r="N31" s="55">
        <f>IF(B31="","",IF(BACKLAY="BACK",stake/(G31-1),stake*(H31/(H31-1))-stake))</f>
      </c>
      <c r="O31" s="56"/>
      <c r="P31" s="10"/>
      <c r="Q31" s="10"/>
      <c r="R31" s="11"/>
      <c r="S31" s="12"/>
      <c r="T31" s="132"/>
      <c r="U31" s="133"/>
      <c r="V31" s="134"/>
      <c r="W31" s="132"/>
      <c r="X31" s="133"/>
      <c r="Y31" s="134"/>
      <c r="Z31" s="132"/>
      <c r="AA31" s="133"/>
      <c r="AB31" s="134"/>
      <c r="AC31" s="132"/>
      <c r="AD31" s="133"/>
      <c r="AE31" s="134"/>
      <c r="AF31" s="93">
        <f>_xlfn.IFERROR(100/G31,"")</f>
      </c>
    </row>
    <row r="32" spans="1:32" ht="12.75">
      <c r="A32" s="1"/>
      <c r="B32" s="119"/>
      <c r="C32" s="54"/>
      <c r="D32" s="54"/>
      <c r="E32" s="46"/>
      <c r="F32" s="42"/>
      <c r="G32" s="44"/>
      <c r="H32" s="48"/>
      <c r="I32" s="50"/>
      <c r="J32" s="52"/>
      <c r="K32" s="29"/>
      <c r="L32" s="120"/>
      <c r="M32" s="121"/>
      <c r="N32" s="121"/>
      <c r="O32" s="121"/>
      <c r="P32" s="121"/>
      <c r="Q32" s="121"/>
      <c r="R32" s="121"/>
      <c r="S32" s="122"/>
      <c r="T32" s="57"/>
      <c r="U32" s="57"/>
      <c r="V32" s="58"/>
      <c r="W32" s="59"/>
      <c r="X32" s="59"/>
      <c r="Y32" s="60"/>
      <c r="Z32" s="57"/>
      <c r="AA32" s="57"/>
      <c r="AB32" s="58"/>
      <c r="AC32" s="59"/>
      <c r="AD32" s="59"/>
      <c r="AE32" s="60"/>
      <c r="AF32" s="94"/>
    </row>
    <row r="33" spans="2:32" s="2" customFormat="1" ht="12">
      <c r="B33" s="113"/>
      <c r="C33" s="63"/>
      <c r="D33" s="63"/>
      <c r="E33" s="64"/>
      <c r="F33" s="65"/>
      <c r="G33" s="66"/>
      <c r="H33" s="67"/>
      <c r="I33" s="68"/>
      <c r="J33" s="69"/>
      <c r="K33" s="70"/>
      <c r="L33" s="105" t="e">
        <f>IF(AND(OR(AND(BACKLAY="BACK",(INDEX(Ratings,MATCH(A33,SelectionID,0)))),AND(BACKLAY="LAY",(INDEX(Ratings,MATCH(A33,SelectionID,0))))),Overrounds1&lt;UserOverround,TimeTillJump1&lt;UserTimeTillJump,ISBLANK(InPlay1)),BACKLAY,"")</f>
        <v>#N/A</v>
      </c>
      <c r="M33" s="72">
        <f>IF(B33="","",G33)</f>
      </c>
      <c r="N33" s="72">
        <f>IF(B33="","",IF(BACKLAY="BACK",stake/(G33-1),stake*(H33/(H33-1))-stake))</f>
      </c>
      <c r="O33" s="73"/>
      <c r="P33" s="74"/>
      <c r="Q33" s="74"/>
      <c r="R33" s="75"/>
      <c r="S33" s="76"/>
      <c r="T33" s="135"/>
      <c r="U33" s="136"/>
      <c r="V33" s="137"/>
      <c r="W33" s="135"/>
      <c r="X33" s="136"/>
      <c r="Y33" s="137"/>
      <c r="Z33" s="135"/>
      <c r="AA33" s="136"/>
      <c r="AB33" s="137"/>
      <c r="AC33" s="135"/>
      <c r="AD33" s="136"/>
      <c r="AE33" s="137"/>
      <c r="AF33" s="95">
        <f>_xlfn.IFERROR(100/G33,"")</f>
      </c>
    </row>
    <row r="34" spans="1:32" ht="12.75">
      <c r="A34" s="1"/>
      <c r="B34" s="114"/>
      <c r="C34" s="78"/>
      <c r="D34" s="78"/>
      <c r="E34" s="79"/>
      <c r="F34" s="80"/>
      <c r="G34" s="81"/>
      <c r="H34" s="82"/>
      <c r="I34" s="83"/>
      <c r="J34" s="84"/>
      <c r="K34" s="85"/>
      <c r="L34" s="115"/>
      <c r="M34" s="116"/>
      <c r="N34" s="116"/>
      <c r="O34" s="116"/>
      <c r="P34" s="116"/>
      <c r="Q34" s="116"/>
      <c r="R34" s="116"/>
      <c r="S34" s="117"/>
      <c r="T34" s="86"/>
      <c r="U34" s="86"/>
      <c r="V34" s="87"/>
      <c r="W34" s="88"/>
      <c r="X34" s="88"/>
      <c r="Y34" s="89"/>
      <c r="Z34" s="86"/>
      <c r="AA34" s="86"/>
      <c r="AB34" s="87"/>
      <c r="AC34" s="88"/>
      <c r="AD34" s="88"/>
      <c r="AE34" s="89"/>
      <c r="AF34" s="92"/>
    </row>
    <row r="35" spans="2:32" s="2" customFormat="1" ht="12">
      <c r="B35" s="118"/>
      <c r="C35" s="53"/>
      <c r="D35" s="53"/>
      <c r="E35" s="45"/>
      <c r="F35" s="41"/>
      <c r="G35" s="43"/>
      <c r="H35" s="47"/>
      <c r="I35" s="49"/>
      <c r="J35" s="51"/>
      <c r="K35" s="28"/>
      <c r="L35" s="105" t="e">
        <f>IF(AND(OR(AND(BACKLAY="BACK",(INDEX(Ratings,MATCH(A35,SelectionID,0)))),AND(BACKLAY="LAY",(INDEX(Ratings,MATCH(A35,SelectionID,0))))),Overrounds1&lt;UserOverround,TimeTillJump1&lt;UserTimeTillJump,ISBLANK(InPlay1)),BACKLAY,"")</f>
        <v>#N/A</v>
      </c>
      <c r="M35" s="55">
        <f>IF(B35="","",G35)</f>
      </c>
      <c r="N35" s="55">
        <f>IF(B35="","",IF(BACKLAY="BACK",stake/(G35-1),stake*(H35/(H35-1))-stake))</f>
      </c>
      <c r="O35" s="56"/>
      <c r="P35" s="10"/>
      <c r="Q35" s="10"/>
      <c r="R35" s="11"/>
      <c r="S35" s="12"/>
      <c r="T35" s="132"/>
      <c r="U35" s="133"/>
      <c r="V35" s="134"/>
      <c r="W35" s="132"/>
      <c r="X35" s="133"/>
      <c r="Y35" s="134"/>
      <c r="Z35" s="132"/>
      <c r="AA35" s="133"/>
      <c r="AB35" s="134"/>
      <c r="AC35" s="132"/>
      <c r="AD35" s="133"/>
      <c r="AE35" s="134"/>
      <c r="AF35" s="93">
        <f>_xlfn.IFERROR(100/G35,"")</f>
      </c>
    </row>
    <row r="36" spans="1:32" ht="12.75">
      <c r="A36" s="1"/>
      <c r="B36" s="119"/>
      <c r="C36" s="54"/>
      <c r="D36" s="54"/>
      <c r="E36" s="46"/>
      <c r="F36" s="42"/>
      <c r="G36" s="44"/>
      <c r="H36" s="48"/>
      <c r="I36" s="50"/>
      <c r="J36" s="52"/>
      <c r="K36" s="29"/>
      <c r="L36" s="120"/>
      <c r="M36" s="121"/>
      <c r="N36" s="121"/>
      <c r="O36" s="121"/>
      <c r="P36" s="121"/>
      <c r="Q36" s="121"/>
      <c r="R36" s="121"/>
      <c r="S36" s="122"/>
      <c r="T36" s="57"/>
      <c r="U36" s="57"/>
      <c r="V36" s="58"/>
      <c r="W36" s="59"/>
      <c r="X36" s="59"/>
      <c r="Y36" s="60"/>
      <c r="Z36" s="57"/>
      <c r="AA36" s="57"/>
      <c r="AB36" s="58"/>
      <c r="AC36" s="59"/>
      <c r="AD36" s="59"/>
      <c r="AE36" s="60"/>
      <c r="AF36" s="94"/>
    </row>
    <row r="37" spans="2:32" s="2" customFormat="1" ht="12">
      <c r="B37" s="113"/>
      <c r="C37" s="63"/>
      <c r="D37" s="63"/>
      <c r="E37" s="64"/>
      <c r="F37" s="65"/>
      <c r="G37" s="66"/>
      <c r="H37" s="67"/>
      <c r="I37" s="68"/>
      <c r="J37" s="69"/>
      <c r="K37" s="70"/>
      <c r="L37" s="105" t="e">
        <f>IF(AND(OR(AND(BACKLAY="BACK",(INDEX(Ratings,MATCH(A37,SelectionID,0)))),AND(BACKLAY="LAY",(INDEX(Ratings,MATCH(A37,SelectionID,0))))),Overrounds1&lt;UserOverround,TimeTillJump1&lt;UserTimeTillJump,ISBLANK(InPlay1)),BACKLAY,"")</f>
        <v>#N/A</v>
      </c>
      <c r="M37" s="72">
        <f>IF(B37="","",G37)</f>
      </c>
      <c r="N37" s="72">
        <f>IF(B37="","",IF(BACKLAY="BACK",stake/(G37-1),stake*(H37/(H37-1))-stake))</f>
      </c>
      <c r="O37" s="73"/>
      <c r="P37" s="74"/>
      <c r="Q37" s="74"/>
      <c r="R37" s="75"/>
      <c r="S37" s="76"/>
      <c r="T37" s="135"/>
      <c r="U37" s="136"/>
      <c r="V37" s="137"/>
      <c r="W37" s="135"/>
      <c r="X37" s="136"/>
      <c r="Y37" s="137"/>
      <c r="Z37" s="135"/>
      <c r="AA37" s="136"/>
      <c r="AB37" s="137"/>
      <c r="AC37" s="135"/>
      <c r="AD37" s="136"/>
      <c r="AE37" s="137"/>
      <c r="AF37" s="95">
        <f>_xlfn.IFERROR(100/G37,"")</f>
      </c>
    </row>
    <row r="38" spans="1:32" ht="12.75">
      <c r="A38" s="1"/>
      <c r="B38" s="114"/>
      <c r="C38" s="78"/>
      <c r="D38" s="78"/>
      <c r="E38" s="79"/>
      <c r="F38" s="80"/>
      <c r="G38" s="81"/>
      <c r="H38" s="82"/>
      <c r="I38" s="83"/>
      <c r="J38" s="84"/>
      <c r="K38" s="85"/>
      <c r="L38" s="115"/>
      <c r="M38" s="116"/>
      <c r="N38" s="116"/>
      <c r="O38" s="116"/>
      <c r="P38" s="116"/>
      <c r="Q38" s="116"/>
      <c r="R38" s="116"/>
      <c r="S38" s="117"/>
      <c r="T38" s="86"/>
      <c r="U38" s="86"/>
      <c r="V38" s="87"/>
      <c r="W38" s="88"/>
      <c r="X38" s="88"/>
      <c r="Y38" s="89"/>
      <c r="Z38" s="86"/>
      <c r="AA38" s="86"/>
      <c r="AB38" s="87"/>
      <c r="AC38" s="88"/>
      <c r="AD38" s="88"/>
      <c r="AE38" s="89"/>
      <c r="AF38" s="92"/>
    </row>
    <row r="39" spans="2:32" s="2" customFormat="1" ht="12">
      <c r="B39" s="118"/>
      <c r="C39" s="53"/>
      <c r="D39" s="53"/>
      <c r="E39" s="45"/>
      <c r="F39" s="41"/>
      <c r="G39" s="43"/>
      <c r="H39" s="47"/>
      <c r="I39" s="49"/>
      <c r="J39" s="51"/>
      <c r="K39" s="28"/>
      <c r="L39" s="105" t="e">
        <f>IF(AND(OR(AND(BACKLAY="BACK",(INDEX(Ratings,MATCH(A39,SelectionID,0)))),AND(BACKLAY="LAY",(INDEX(Ratings,MATCH(A39,SelectionID,0))))),Overrounds1&lt;UserOverround,TimeTillJump1&lt;UserTimeTillJump,ISBLANK(InPlay1)),BACKLAY,"")</f>
        <v>#N/A</v>
      </c>
      <c r="M39" s="55">
        <f>IF(B39="","",G39)</f>
      </c>
      <c r="N39" s="55">
        <f>IF(B39="","",IF(BACKLAY="BACK",stake/(G39-1),stake*(H39/(H39-1))-stake))</f>
      </c>
      <c r="O39" s="56"/>
      <c r="P39" s="10"/>
      <c r="Q39" s="10"/>
      <c r="R39" s="11"/>
      <c r="S39" s="12"/>
      <c r="T39" s="132"/>
      <c r="U39" s="133"/>
      <c r="V39" s="134"/>
      <c r="W39" s="132"/>
      <c r="X39" s="133"/>
      <c r="Y39" s="134"/>
      <c r="Z39" s="132"/>
      <c r="AA39" s="133"/>
      <c r="AB39" s="134"/>
      <c r="AC39" s="132"/>
      <c r="AD39" s="133"/>
      <c r="AE39" s="134"/>
      <c r="AF39" s="93">
        <f>_xlfn.IFERROR(100/G39,"")</f>
      </c>
    </row>
    <row r="40" spans="1:32" ht="12.75">
      <c r="A40" s="1"/>
      <c r="B40" s="119"/>
      <c r="C40" s="54"/>
      <c r="D40" s="54"/>
      <c r="E40" s="46"/>
      <c r="F40" s="42"/>
      <c r="G40" s="44"/>
      <c r="H40" s="48"/>
      <c r="I40" s="50"/>
      <c r="J40" s="52"/>
      <c r="K40" s="29"/>
      <c r="L40" s="120"/>
      <c r="M40" s="121"/>
      <c r="N40" s="121"/>
      <c r="O40" s="121"/>
      <c r="P40" s="121"/>
      <c r="Q40" s="121"/>
      <c r="R40" s="121"/>
      <c r="S40" s="122"/>
      <c r="T40" s="57"/>
      <c r="U40" s="57"/>
      <c r="V40" s="58"/>
      <c r="W40" s="59"/>
      <c r="X40" s="59"/>
      <c r="Y40" s="60"/>
      <c r="Z40" s="57"/>
      <c r="AA40" s="57"/>
      <c r="AB40" s="58"/>
      <c r="AC40" s="59"/>
      <c r="AD40" s="59"/>
      <c r="AE40" s="60"/>
      <c r="AF40" s="94"/>
    </row>
    <row r="41" spans="2:32" s="2" customFormat="1" ht="12">
      <c r="B41" s="113"/>
      <c r="C41" s="63"/>
      <c r="D41" s="63"/>
      <c r="E41" s="64"/>
      <c r="F41" s="65"/>
      <c r="G41" s="66"/>
      <c r="H41" s="67"/>
      <c r="I41" s="68"/>
      <c r="J41" s="69"/>
      <c r="K41" s="70"/>
      <c r="L41" s="105" t="e">
        <f>IF(AND(OR(AND(BACKLAY="BACK",(INDEX(Ratings,MATCH(A41,SelectionID,0)))),AND(BACKLAY="LAY",(INDEX(Ratings,MATCH(A41,SelectionID,0))))),Overrounds1&lt;UserOverround,TimeTillJump1&lt;UserTimeTillJump,ISBLANK(InPlay1)),BACKLAY,"")</f>
        <v>#N/A</v>
      </c>
      <c r="M41" s="72">
        <f>IF(B41="","",G41)</f>
      </c>
      <c r="N41" s="72">
        <f>IF(B41="","",IF(BACKLAY="BACK",stake/(G41-1),stake*(H41/(H41-1))-stake))</f>
      </c>
      <c r="O41" s="73"/>
      <c r="P41" s="74"/>
      <c r="Q41" s="74"/>
      <c r="R41" s="75"/>
      <c r="S41" s="76"/>
      <c r="T41" s="135"/>
      <c r="U41" s="136"/>
      <c r="V41" s="137"/>
      <c r="W41" s="135"/>
      <c r="X41" s="136"/>
      <c r="Y41" s="137"/>
      <c r="Z41" s="135"/>
      <c r="AA41" s="136"/>
      <c r="AB41" s="137"/>
      <c r="AC41" s="135"/>
      <c r="AD41" s="136"/>
      <c r="AE41" s="137"/>
      <c r="AF41" s="95">
        <f>_xlfn.IFERROR(100/G41,"")</f>
      </c>
    </row>
    <row r="42" spans="1:32" ht="12.75">
      <c r="A42" s="1"/>
      <c r="B42" s="114"/>
      <c r="C42" s="78"/>
      <c r="D42" s="78"/>
      <c r="E42" s="79"/>
      <c r="F42" s="80"/>
      <c r="G42" s="81"/>
      <c r="H42" s="82"/>
      <c r="I42" s="83"/>
      <c r="J42" s="84"/>
      <c r="K42" s="85"/>
      <c r="L42" s="115"/>
      <c r="M42" s="116"/>
      <c r="N42" s="116"/>
      <c r="O42" s="116"/>
      <c r="P42" s="116"/>
      <c r="Q42" s="116"/>
      <c r="R42" s="116"/>
      <c r="S42" s="117"/>
      <c r="T42" s="86"/>
      <c r="U42" s="86"/>
      <c r="V42" s="87"/>
      <c r="W42" s="88"/>
      <c r="X42" s="88"/>
      <c r="Y42" s="89"/>
      <c r="Z42" s="86"/>
      <c r="AA42" s="86"/>
      <c r="AB42" s="87"/>
      <c r="AC42" s="88"/>
      <c r="AD42" s="88"/>
      <c r="AE42" s="89"/>
      <c r="AF42" s="92"/>
    </row>
    <row r="43" spans="2:32" s="2" customFormat="1" ht="12">
      <c r="B43" s="118"/>
      <c r="C43" s="53"/>
      <c r="D43" s="53"/>
      <c r="E43" s="45"/>
      <c r="F43" s="41"/>
      <c r="G43" s="43"/>
      <c r="H43" s="47"/>
      <c r="I43" s="49"/>
      <c r="J43" s="51"/>
      <c r="K43" s="28"/>
      <c r="L43" s="105" t="e">
        <f>IF(AND(OR(AND(BACKLAY="BACK",(INDEX(Ratings,MATCH(A43,SelectionID,0)))),AND(BACKLAY="LAY",(INDEX(Ratings,MATCH(A43,SelectionID,0))))),Overrounds1&lt;UserOverround,TimeTillJump1&lt;UserTimeTillJump,ISBLANK(InPlay1)),BACKLAY,"")</f>
        <v>#N/A</v>
      </c>
      <c r="M43" s="55">
        <f>IF(B43="","",G43)</f>
      </c>
      <c r="N43" s="55">
        <f>IF(B43="","",IF(BACKLAY="BACK",stake/(G43-1),stake*(H43/(H43-1))-stake))</f>
      </c>
      <c r="O43" s="56"/>
      <c r="P43" s="10"/>
      <c r="Q43" s="10"/>
      <c r="R43" s="11"/>
      <c r="S43" s="12"/>
      <c r="T43" s="132"/>
      <c r="U43" s="133"/>
      <c r="V43" s="134"/>
      <c r="W43" s="132"/>
      <c r="X43" s="133"/>
      <c r="Y43" s="134"/>
      <c r="Z43" s="132"/>
      <c r="AA43" s="133"/>
      <c r="AB43" s="134"/>
      <c r="AC43" s="132"/>
      <c r="AD43" s="133"/>
      <c r="AE43" s="134"/>
      <c r="AF43" s="93">
        <f>_xlfn.IFERROR(100/G43,"")</f>
      </c>
    </row>
    <row r="44" spans="1:32" ht="12.75">
      <c r="A44" s="1"/>
      <c r="B44" s="119"/>
      <c r="C44" s="54"/>
      <c r="D44" s="54"/>
      <c r="E44" s="46"/>
      <c r="F44" s="42"/>
      <c r="G44" s="44"/>
      <c r="H44" s="48"/>
      <c r="I44" s="50"/>
      <c r="J44" s="52"/>
      <c r="K44" s="29"/>
      <c r="L44" s="120"/>
      <c r="M44" s="121"/>
      <c r="N44" s="121"/>
      <c r="O44" s="121"/>
      <c r="P44" s="121"/>
      <c r="Q44" s="121"/>
      <c r="R44" s="121"/>
      <c r="S44" s="122"/>
      <c r="T44" s="57"/>
      <c r="U44" s="57"/>
      <c r="V44" s="58"/>
      <c r="W44" s="59"/>
      <c r="X44" s="59"/>
      <c r="Y44" s="60"/>
      <c r="Z44" s="57"/>
      <c r="AA44" s="57"/>
      <c r="AB44" s="58"/>
      <c r="AC44" s="59"/>
      <c r="AD44" s="59"/>
      <c r="AE44" s="60"/>
      <c r="AF44" s="94"/>
    </row>
    <row r="45" spans="2:32" s="2" customFormat="1" ht="12">
      <c r="B45" s="113"/>
      <c r="C45" s="63"/>
      <c r="D45" s="63"/>
      <c r="E45" s="64"/>
      <c r="F45" s="65"/>
      <c r="G45" s="66"/>
      <c r="H45" s="67"/>
      <c r="I45" s="68"/>
      <c r="J45" s="69"/>
      <c r="K45" s="70"/>
      <c r="L45" s="105" t="e">
        <f>IF(AND(OR(AND(BACKLAY="BACK",(INDEX(Ratings,MATCH(A45,SelectionID,0)))),AND(BACKLAY="LAY",(INDEX(Ratings,MATCH(A45,SelectionID,0))))),Overrounds1&lt;UserOverround,TimeTillJump1&lt;UserTimeTillJump,ISBLANK(InPlay1)),BACKLAY,"")</f>
        <v>#N/A</v>
      </c>
      <c r="M45" s="72">
        <f>IF(B45="","",G45)</f>
      </c>
      <c r="N45" s="72">
        <f>IF(B45="","",IF(BACKLAY="BACK",stake/(G45-1),stake*(H45/(H45-1))-stake))</f>
      </c>
      <c r="O45" s="73"/>
      <c r="P45" s="74"/>
      <c r="Q45" s="74"/>
      <c r="R45" s="75"/>
      <c r="S45" s="76"/>
      <c r="T45" s="135"/>
      <c r="U45" s="136"/>
      <c r="V45" s="137"/>
      <c r="W45" s="135"/>
      <c r="X45" s="136"/>
      <c r="Y45" s="137"/>
      <c r="Z45" s="135"/>
      <c r="AA45" s="136"/>
      <c r="AB45" s="137"/>
      <c r="AC45" s="135"/>
      <c r="AD45" s="136"/>
      <c r="AE45" s="137"/>
      <c r="AF45" s="95">
        <f>_xlfn.IFERROR(100/G45,"")</f>
      </c>
    </row>
    <row r="46" spans="1:32" ht="12.75">
      <c r="A46" s="1"/>
      <c r="B46" s="114"/>
      <c r="C46" s="78"/>
      <c r="D46" s="78"/>
      <c r="E46" s="79"/>
      <c r="F46" s="80"/>
      <c r="G46" s="81"/>
      <c r="H46" s="82"/>
      <c r="I46" s="83"/>
      <c r="J46" s="84"/>
      <c r="K46" s="85"/>
      <c r="L46" s="115"/>
      <c r="M46" s="116"/>
      <c r="N46" s="116"/>
      <c r="O46" s="116"/>
      <c r="P46" s="116"/>
      <c r="Q46" s="116"/>
      <c r="R46" s="116"/>
      <c r="S46" s="117"/>
      <c r="T46" s="86"/>
      <c r="U46" s="86"/>
      <c r="V46" s="87"/>
      <c r="W46" s="88"/>
      <c r="X46" s="88"/>
      <c r="Y46" s="89"/>
      <c r="Z46" s="86"/>
      <c r="AA46" s="86"/>
      <c r="AB46" s="87"/>
      <c r="AC46" s="88"/>
      <c r="AD46" s="88"/>
      <c r="AE46" s="89"/>
      <c r="AF46" s="92"/>
    </row>
    <row r="47" spans="2:32" s="2" customFormat="1" ht="12">
      <c r="B47" s="118"/>
      <c r="C47" s="53"/>
      <c r="D47" s="53"/>
      <c r="E47" s="45"/>
      <c r="F47" s="41"/>
      <c r="G47" s="43"/>
      <c r="H47" s="47"/>
      <c r="I47" s="49"/>
      <c r="J47" s="51"/>
      <c r="K47" s="28"/>
      <c r="L47" s="105" t="e">
        <f>IF(AND(OR(AND(BACKLAY="BACK",(INDEX(Ratings,MATCH(A47,SelectionID,0)))),AND(BACKLAY="LAY",(INDEX(Ratings,MATCH(A47,SelectionID,0))))),Overrounds1&lt;UserOverround,TimeTillJump1&lt;UserTimeTillJump,ISBLANK(InPlay1)),BACKLAY,"")</f>
        <v>#N/A</v>
      </c>
      <c r="M47" s="55">
        <f>IF(B47="","",G47)</f>
      </c>
      <c r="N47" s="55">
        <f>IF(B47="","",IF(BACKLAY="BACK",stake/(G47-1),stake*(H47/(H47-1))-stake))</f>
      </c>
      <c r="O47" s="56"/>
      <c r="P47" s="10"/>
      <c r="Q47" s="10"/>
      <c r="R47" s="11"/>
      <c r="S47" s="12"/>
      <c r="T47" s="132"/>
      <c r="U47" s="133"/>
      <c r="V47" s="134"/>
      <c r="W47" s="132"/>
      <c r="X47" s="133"/>
      <c r="Y47" s="134"/>
      <c r="Z47" s="132"/>
      <c r="AA47" s="133"/>
      <c r="AB47" s="134"/>
      <c r="AC47" s="132"/>
      <c r="AD47" s="133"/>
      <c r="AE47" s="134"/>
      <c r="AF47" s="93">
        <f>_xlfn.IFERROR(100/G47,"")</f>
      </c>
    </row>
    <row r="48" spans="1:32" ht="12.75">
      <c r="A48" s="1"/>
      <c r="B48" s="119"/>
      <c r="C48" s="54"/>
      <c r="D48" s="54"/>
      <c r="E48" s="46"/>
      <c r="F48" s="42"/>
      <c r="G48" s="44"/>
      <c r="H48" s="48"/>
      <c r="I48" s="50"/>
      <c r="J48" s="52"/>
      <c r="K48" s="29"/>
      <c r="L48" s="120"/>
      <c r="M48" s="121"/>
      <c r="N48" s="121"/>
      <c r="O48" s="121"/>
      <c r="P48" s="121"/>
      <c r="Q48" s="121"/>
      <c r="R48" s="121"/>
      <c r="S48" s="122"/>
      <c r="T48" s="57"/>
      <c r="U48" s="57"/>
      <c r="V48" s="58"/>
      <c r="W48" s="59"/>
      <c r="X48" s="59"/>
      <c r="Y48" s="60"/>
      <c r="Z48" s="57"/>
      <c r="AA48" s="57"/>
      <c r="AB48" s="58"/>
      <c r="AC48" s="59"/>
      <c r="AD48" s="59"/>
      <c r="AE48" s="60"/>
      <c r="AF48" s="94"/>
    </row>
    <row r="49" spans="2:32" s="2" customFormat="1" ht="12">
      <c r="B49" s="113"/>
      <c r="C49" s="63"/>
      <c r="D49" s="63"/>
      <c r="E49" s="64"/>
      <c r="F49" s="65"/>
      <c r="G49" s="66"/>
      <c r="H49" s="67"/>
      <c r="I49" s="68"/>
      <c r="J49" s="69"/>
      <c r="K49" s="70"/>
      <c r="L49" s="105" t="e">
        <f>IF(AND(OR(AND(BACKLAY="BACK",(INDEX(Ratings,MATCH(A49,SelectionID,0)))),AND(BACKLAY="LAY",(INDEX(Ratings,MATCH(A49,SelectionID,0))))),Overrounds1&lt;UserOverround,TimeTillJump1&lt;UserTimeTillJump,ISBLANK(InPlay1)),BACKLAY,"")</f>
        <v>#N/A</v>
      </c>
      <c r="M49" s="72">
        <f>IF(B49="","",G49)</f>
      </c>
      <c r="N49" s="72">
        <f>IF(B49="","",IF(BACKLAY="BACK",stake/(G49-1),stake*(H49/(H49-1))-stake))</f>
      </c>
      <c r="O49" s="73"/>
      <c r="P49" s="74"/>
      <c r="Q49" s="74"/>
      <c r="R49" s="75"/>
      <c r="S49" s="76"/>
      <c r="T49" s="135"/>
      <c r="U49" s="136"/>
      <c r="V49" s="137"/>
      <c r="W49" s="135"/>
      <c r="X49" s="136"/>
      <c r="Y49" s="137"/>
      <c r="Z49" s="135"/>
      <c r="AA49" s="136"/>
      <c r="AB49" s="137"/>
      <c r="AC49" s="135"/>
      <c r="AD49" s="136"/>
      <c r="AE49" s="137"/>
      <c r="AF49" s="95">
        <f>_xlfn.IFERROR(100/G49,"")</f>
      </c>
    </row>
    <row r="50" spans="1:32" ht="12.75">
      <c r="A50" s="1"/>
      <c r="B50" s="114"/>
      <c r="C50" s="78"/>
      <c r="D50" s="78"/>
      <c r="E50" s="79"/>
      <c r="F50" s="80"/>
      <c r="G50" s="81"/>
      <c r="H50" s="82"/>
      <c r="I50" s="83"/>
      <c r="J50" s="84"/>
      <c r="K50" s="85"/>
      <c r="L50" s="115"/>
      <c r="M50" s="116"/>
      <c r="N50" s="116"/>
      <c r="O50" s="116"/>
      <c r="P50" s="116"/>
      <c r="Q50" s="116"/>
      <c r="R50" s="116"/>
      <c r="S50" s="117"/>
      <c r="T50" s="86"/>
      <c r="U50" s="86"/>
      <c r="V50" s="87"/>
      <c r="W50" s="88"/>
      <c r="X50" s="88"/>
      <c r="Y50" s="89"/>
      <c r="Z50" s="86"/>
      <c r="AA50" s="86"/>
      <c r="AB50" s="87"/>
      <c r="AC50" s="88"/>
      <c r="AD50" s="88"/>
      <c r="AE50" s="89"/>
      <c r="AF50" s="92"/>
    </row>
    <row r="51" spans="2:32" s="2" customFormat="1" ht="12">
      <c r="B51" s="118"/>
      <c r="C51" s="53"/>
      <c r="D51" s="53"/>
      <c r="E51" s="45"/>
      <c r="F51" s="41"/>
      <c r="G51" s="43"/>
      <c r="H51" s="47"/>
      <c r="I51" s="49"/>
      <c r="J51" s="51"/>
      <c r="K51" s="28"/>
      <c r="L51" s="105" t="e">
        <f>IF(AND(OR(AND(BACKLAY="BACK",(INDEX(Ratings,MATCH(A51,SelectionID,0)))),AND(BACKLAY="LAY",(INDEX(Ratings,MATCH(A51,SelectionID,0))))),Overrounds1&lt;UserOverround,TimeTillJump1&lt;UserTimeTillJump,ISBLANK(InPlay1)),BACKLAY,"")</f>
        <v>#N/A</v>
      </c>
      <c r="M51" s="55">
        <f>IF(B51="","",G51)</f>
      </c>
      <c r="N51" s="55">
        <f>IF(B51="","",IF(BACKLAY="BACK",stake/(G51-1),stake*(H51/(H51-1))-stake))</f>
      </c>
      <c r="O51" s="56"/>
      <c r="P51" s="10"/>
      <c r="Q51" s="10"/>
      <c r="R51" s="11"/>
      <c r="S51" s="12"/>
      <c r="T51" s="132"/>
      <c r="U51" s="133"/>
      <c r="V51" s="134"/>
      <c r="W51" s="132"/>
      <c r="X51" s="133"/>
      <c r="Y51" s="134"/>
      <c r="Z51" s="132"/>
      <c r="AA51" s="133"/>
      <c r="AB51" s="134"/>
      <c r="AC51" s="132"/>
      <c r="AD51" s="133"/>
      <c r="AE51" s="134"/>
      <c r="AF51" s="93">
        <f>_xlfn.IFERROR(100/G51,"")</f>
      </c>
    </row>
    <row r="52" spans="1:32" ht="12.75">
      <c r="A52" s="1"/>
      <c r="B52" s="119"/>
      <c r="C52" s="54"/>
      <c r="D52" s="54"/>
      <c r="E52" s="46"/>
      <c r="F52" s="42"/>
      <c r="G52" s="44"/>
      <c r="H52" s="48"/>
      <c r="I52" s="50"/>
      <c r="J52" s="52"/>
      <c r="K52" s="29"/>
      <c r="L52" s="120"/>
      <c r="M52" s="121"/>
      <c r="N52" s="121"/>
      <c r="O52" s="121"/>
      <c r="P52" s="121"/>
      <c r="Q52" s="121"/>
      <c r="R52" s="121"/>
      <c r="S52" s="122"/>
      <c r="T52" s="57"/>
      <c r="U52" s="57"/>
      <c r="V52" s="58"/>
      <c r="W52" s="59"/>
      <c r="X52" s="59"/>
      <c r="Y52" s="60"/>
      <c r="Z52" s="57"/>
      <c r="AA52" s="57"/>
      <c r="AB52" s="58"/>
      <c r="AC52" s="59"/>
      <c r="AD52" s="59"/>
      <c r="AE52" s="60"/>
      <c r="AF52" s="94"/>
    </row>
    <row r="53" spans="2:32" s="2" customFormat="1" ht="12">
      <c r="B53" s="113"/>
      <c r="C53" s="63"/>
      <c r="D53" s="63"/>
      <c r="E53" s="64"/>
      <c r="F53" s="65"/>
      <c r="G53" s="66"/>
      <c r="H53" s="67"/>
      <c r="I53" s="68"/>
      <c r="J53" s="69"/>
      <c r="K53" s="70"/>
      <c r="L53" s="105" t="e">
        <f>IF(AND(OR(AND(BACKLAY="BACK",(INDEX(Ratings,MATCH(A53,SelectionID,0)))),AND(BACKLAY="LAY",(INDEX(Ratings,MATCH(A53,SelectionID,0))))),Overrounds1&lt;UserOverround,TimeTillJump1&lt;UserTimeTillJump,ISBLANK(InPlay1)),BACKLAY,"")</f>
        <v>#N/A</v>
      </c>
      <c r="M53" s="72">
        <f>IF(B53="","",G53)</f>
      </c>
      <c r="N53" s="72">
        <f>IF(B53="","",IF(BACKLAY="BACK",stake/(G53-1),stake*(H53/(H53-1))-stake))</f>
      </c>
      <c r="O53" s="73"/>
      <c r="P53" s="74"/>
      <c r="Q53" s="74"/>
      <c r="R53" s="75"/>
      <c r="S53" s="76"/>
      <c r="T53" s="135"/>
      <c r="U53" s="136"/>
      <c r="V53" s="137"/>
      <c r="W53" s="135"/>
      <c r="X53" s="136"/>
      <c r="Y53" s="137"/>
      <c r="Z53" s="135"/>
      <c r="AA53" s="136"/>
      <c r="AB53" s="137"/>
      <c r="AC53" s="135"/>
      <c r="AD53" s="136"/>
      <c r="AE53" s="137"/>
      <c r="AF53" s="95">
        <f>_xlfn.IFERROR(100/G53,"")</f>
      </c>
    </row>
    <row r="54" spans="1:32" ht="12.75">
      <c r="A54" s="1"/>
      <c r="B54" s="114"/>
      <c r="C54" s="78"/>
      <c r="D54" s="78"/>
      <c r="E54" s="79"/>
      <c r="F54" s="80"/>
      <c r="G54" s="81"/>
      <c r="H54" s="82"/>
      <c r="I54" s="83"/>
      <c r="J54" s="84"/>
      <c r="K54" s="85"/>
      <c r="L54" s="115"/>
      <c r="M54" s="116"/>
      <c r="N54" s="116"/>
      <c r="O54" s="116"/>
      <c r="P54" s="116"/>
      <c r="Q54" s="116"/>
      <c r="R54" s="116"/>
      <c r="S54" s="117"/>
      <c r="T54" s="86"/>
      <c r="U54" s="86"/>
      <c r="V54" s="87"/>
      <c r="W54" s="88"/>
      <c r="X54" s="88"/>
      <c r="Y54" s="89"/>
      <c r="Z54" s="86"/>
      <c r="AA54" s="86"/>
      <c r="AB54" s="87"/>
      <c r="AC54" s="88"/>
      <c r="AD54" s="88"/>
      <c r="AE54" s="89"/>
      <c r="AF54" s="92"/>
    </row>
    <row r="55" spans="2:32" s="2" customFormat="1" ht="12">
      <c r="B55" s="118"/>
      <c r="C55" s="53"/>
      <c r="D55" s="53"/>
      <c r="E55" s="45"/>
      <c r="F55" s="41"/>
      <c r="G55" s="43"/>
      <c r="H55" s="47"/>
      <c r="I55" s="49"/>
      <c r="J55" s="51"/>
      <c r="K55" s="28"/>
      <c r="L55" s="105" t="e">
        <f>IF(AND(OR(AND(BACKLAY="BACK",(INDEX(Ratings,MATCH(A55,SelectionID,0)))),AND(BACKLAY="LAY",(INDEX(Ratings,MATCH(A55,SelectionID,0))))),Overrounds1&lt;UserOverround,TimeTillJump1&lt;UserTimeTillJump,ISBLANK(InPlay1)),BACKLAY,"")</f>
        <v>#N/A</v>
      </c>
      <c r="M55" s="55">
        <f>IF(B55="","",G55)</f>
      </c>
      <c r="N55" s="55">
        <f>IF(B55="","",IF(BACKLAY="BACK",stake/(G55-1),stake*(H55/(H55-1))-stake))</f>
      </c>
      <c r="O55" s="56"/>
      <c r="P55" s="10"/>
      <c r="Q55" s="10"/>
      <c r="R55" s="11"/>
      <c r="S55" s="12"/>
      <c r="T55" s="132"/>
      <c r="U55" s="133"/>
      <c r="V55" s="134"/>
      <c r="W55" s="132"/>
      <c r="X55" s="133"/>
      <c r="Y55" s="134"/>
      <c r="Z55" s="132"/>
      <c r="AA55" s="133"/>
      <c r="AB55" s="134"/>
      <c r="AC55" s="132"/>
      <c r="AD55" s="133"/>
      <c r="AE55" s="134"/>
      <c r="AF55" s="93">
        <f>_xlfn.IFERROR(100/G55,"")</f>
      </c>
    </row>
    <row r="56" spans="1:32" ht="12.75">
      <c r="A56" s="1"/>
      <c r="B56" s="119"/>
      <c r="C56" s="54"/>
      <c r="D56" s="54"/>
      <c r="E56" s="46"/>
      <c r="F56" s="42"/>
      <c r="G56" s="44"/>
      <c r="H56" s="48"/>
      <c r="I56" s="50"/>
      <c r="J56" s="52"/>
      <c r="K56" s="29"/>
      <c r="L56" s="120"/>
      <c r="M56" s="121"/>
      <c r="N56" s="121"/>
      <c r="O56" s="121"/>
      <c r="P56" s="121"/>
      <c r="Q56" s="121"/>
      <c r="R56" s="121"/>
      <c r="S56" s="122"/>
      <c r="T56" s="57"/>
      <c r="U56" s="57"/>
      <c r="V56" s="58"/>
      <c r="W56" s="59"/>
      <c r="X56" s="59"/>
      <c r="Y56" s="60"/>
      <c r="Z56" s="57"/>
      <c r="AA56" s="57"/>
      <c r="AB56" s="58"/>
      <c r="AC56" s="59"/>
      <c r="AD56" s="59"/>
      <c r="AE56" s="60"/>
      <c r="AF56" s="94"/>
    </row>
    <row r="57" spans="1:32" s="2" customFormat="1" ht="12">
      <c r="A57" s="90"/>
      <c r="B57" s="113"/>
      <c r="C57" s="63"/>
      <c r="D57" s="63"/>
      <c r="E57" s="64"/>
      <c r="F57" s="65"/>
      <c r="G57" s="66"/>
      <c r="H57" s="67"/>
      <c r="I57" s="68"/>
      <c r="J57" s="69"/>
      <c r="K57" s="70"/>
      <c r="L57" s="105" t="e">
        <f>IF(AND(OR(AND(BACKLAY="BACK",(INDEX(Ratings,MATCH(A57,SelectionID,0)))),AND(BACKLAY="LAY",(INDEX(Ratings,MATCH(A57,SelectionID,0))))),Overrounds1&lt;UserOverround,TimeTillJump1&lt;UserTimeTillJump,ISBLANK(InPlay1)),BACKLAY,"")</f>
        <v>#N/A</v>
      </c>
      <c r="M57" s="72">
        <f>IF(B57="","",G57)</f>
      </c>
      <c r="N57" s="72">
        <f>IF(B57="","",IF(BACKLAY="BACK",stake/(G57-1),stake*(H57/(H57-1))-stake))</f>
      </c>
      <c r="O57" s="73"/>
      <c r="P57" s="74"/>
      <c r="Q57" s="74"/>
      <c r="R57" s="75"/>
      <c r="S57" s="76"/>
      <c r="T57" s="135"/>
      <c r="U57" s="136"/>
      <c r="V57" s="137"/>
      <c r="W57" s="135"/>
      <c r="X57" s="136"/>
      <c r="Y57" s="137"/>
      <c r="Z57" s="135"/>
      <c r="AA57" s="136"/>
      <c r="AB57" s="137"/>
      <c r="AC57" s="135"/>
      <c r="AD57" s="136"/>
      <c r="AE57" s="137"/>
      <c r="AF57" s="95">
        <f>_xlfn.IFERROR(100/G57,"")</f>
      </c>
    </row>
    <row r="58" spans="1:32" ht="12.75">
      <c r="A58" s="91"/>
      <c r="B58" s="114"/>
      <c r="C58" s="78"/>
      <c r="D58" s="78"/>
      <c r="E58" s="79"/>
      <c r="F58" s="80"/>
      <c r="G58" s="81"/>
      <c r="H58" s="82"/>
      <c r="I58" s="83"/>
      <c r="J58" s="84"/>
      <c r="K58" s="85"/>
      <c r="L58" s="115"/>
      <c r="M58" s="116"/>
      <c r="N58" s="116"/>
      <c r="O58" s="116"/>
      <c r="P58" s="116"/>
      <c r="Q58" s="116"/>
      <c r="R58" s="116"/>
      <c r="S58" s="117"/>
      <c r="T58" s="86"/>
      <c r="U58" s="86"/>
      <c r="V58" s="87"/>
      <c r="W58" s="88"/>
      <c r="X58" s="88"/>
      <c r="Y58" s="89"/>
      <c r="Z58" s="86"/>
      <c r="AA58" s="86"/>
      <c r="AB58" s="87"/>
      <c r="AC58" s="88"/>
      <c r="AD58" s="88"/>
      <c r="AE58" s="89"/>
      <c r="AF58" s="92"/>
    </row>
    <row r="59" spans="2:32" s="2" customFormat="1" ht="12">
      <c r="B59" s="118"/>
      <c r="C59" s="53"/>
      <c r="D59" s="53"/>
      <c r="E59" s="45"/>
      <c r="F59" s="41"/>
      <c r="G59" s="43"/>
      <c r="H59" s="47"/>
      <c r="I59" s="49"/>
      <c r="J59" s="51"/>
      <c r="K59" s="28"/>
      <c r="L59" s="105" t="e">
        <f>IF(AND(OR(AND(BACKLAY="BACK",(INDEX(Ratings,MATCH(A59,SelectionID,0)))),AND(BACKLAY="LAY",(INDEX(Ratings,MATCH(A59,SelectionID,0))))),Overrounds1&lt;UserOverround,TimeTillJump1&lt;UserTimeTillJump,ISBLANK(InPlay1)),BACKLAY,"")</f>
        <v>#N/A</v>
      </c>
      <c r="M59" s="55">
        <f>IF(B59="","",G59)</f>
      </c>
      <c r="N59" s="55">
        <f>IF(B59="","",IF(BACKLAY="BACK",stake/(G59-1),stake*(H59/(H59-1))-stake))</f>
      </c>
      <c r="O59" s="56"/>
      <c r="P59" s="10"/>
      <c r="Q59" s="10"/>
      <c r="R59" s="11"/>
      <c r="S59" s="12"/>
      <c r="T59" s="132"/>
      <c r="U59" s="133"/>
      <c r="V59" s="134"/>
      <c r="W59" s="132"/>
      <c r="X59" s="133"/>
      <c r="Y59" s="134"/>
      <c r="Z59" s="132"/>
      <c r="AA59" s="133"/>
      <c r="AB59" s="134"/>
      <c r="AC59" s="132"/>
      <c r="AD59" s="133"/>
      <c r="AE59" s="134"/>
      <c r="AF59" s="93">
        <f>_xlfn.IFERROR(100/G59,"")</f>
      </c>
    </row>
    <row r="60" spans="1:32" ht="12.75">
      <c r="A60" s="1"/>
      <c r="B60" s="119"/>
      <c r="C60" s="54"/>
      <c r="D60" s="54"/>
      <c r="E60" s="46"/>
      <c r="F60" s="42"/>
      <c r="G60" s="44"/>
      <c r="H60" s="48"/>
      <c r="I60" s="50"/>
      <c r="J60" s="52"/>
      <c r="K60" s="29"/>
      <c r="L60" s="120"/>
      <c r="M60" s="121"/>
      <c r="N60" s="121"/>
      <c r="O60" s="121"/>
      <c r="P60" s="121"/>
      <c r="Q60" s="121"/>
      <c r="R60" s="121"/>
      <c r="S60" s="122"/>
      <c r="T60" s="57"/>
      <c r="U60" s="57"/>
      <c r="V60" s="58"/>
      <c r="W60" s="59"/>
      <c r="X60" s="59"/>
      <c r="Y60" s="60"/>
      <c r="Z60" s="57"/>
      <c r="AA60" s="57"/>
      <c r="AB60" s="58"/>
      <c r="AC60" s="59"/>
      <c r="AD60" s="59"/>
      <c r="AE60" s="60"/>
      <c r="AF60" s="94"/>
    </row>
    <row r="61" spans="2:32" s="2" customFormat="1" ht="12">
      <c r="B61" s="113"/>
      <c r="C61" s="63"/>
      <c r="D61" s="63"/>
      <c r="E61" s="64"/>
      <c r="F61" s="65"/>
      <c r="G61" s="66"/>
      <c r="H61" s="67"/>
      <c r="I61" s="68"/>
      <c r="J61" s="69"/>
      <c r="K61" s="70"/>
      <c r="L61" s="105" t="e">
        <f>IF(AND(OR(AND(BACKLAY="BACK",(INDEX(Ratings,MATCH(A61,SelectionID,0)))),AND(BACKLAY="LAY",(INDEX(Ratings,MATCH(A61,SelectionID,0))))),Overrounds1&lt;UserOverround,TimeTillJump1&lt;UserTimeTillJump,ISBLANK(InPlay1)),BACKLAY,"")</f>
        <v>#N/A</v>
      </c>
      <c r="M61" s="72">
        <f>IF(B61="","",G61)</f>
      </c>
      <c r="N61" s="72">
        <f>IF(B61="","",IF(BACKLAY="BACK",stake/(G61-1),stake*(H61/(H61-1))-stake))</f>
      </c>
      <c r="O61" s="73"/>
      <c r="P61" s="74"/>
      <c r="Q61" s="74"/>
      <c r="R61" s="75"/>
      <c r="S61" s="76"/>
      <c r="T61" s="135"/>
      <c r="U61" s="136"/>
      <c r="V61" s="137"/>
      <c r="W61" s="135"/>
      <c r="X61" s="136"/>
      <c r="Y61" s="137"/>
      <c r="Z61" s="135"/>
      <c r="AA61" s="136"/>
      <c r="AB61" s="137"/>
      <c r="AC61" s="135"/>
      <c r="AD61" s="136"/>
      <c r="AE61" s="137"/>
      <c r="AF61" s="95">
        <f>_xlfn.IFERROR(100/G61,"")</f>
      </c>
    </row>
    <row r="62" spans="1:32" ht="12.75">
      <c r="A62" s="1"/>
      <c r="B62" s="114"/>
      <c r="C62" s="78"/>
      <c r="D62" s="78"/>
      <c r="E62" s="79"/>
      <c r="F62" s="80"/>
      <c r="G62" s="81"/>
      <c r="H62" s="82"/>
      <c r="I62" s="83"/>
      <c r="J62" s="84"/>
      <c r="K62" s="85"/>
      <c r="L62" s="115"/>
      <c r="M62" s="116"/>
      <c r="N62" s="116"/>
      <c r="O62" s="116"/>
      <c r="P62" s="116"/>
      <c r="Q62" s="116"/>
      <c r="R62" s="116"/>
      <c r="S62" s="117"/>
      <c r="T62" s="86"/>
      <c r="U62" s="86"/>
      <c r="V62" s="87"/>
      <c r="W62" s="88"/>
      <c r="X62" s="88"/>
      <c r="Y62" s="89"/>
      <c r="Z62" s="86"/>
      <c r="AA62" s="86"/>
      <c r="AB62" s="87"/>
      <c r="AC62" s="88"/>
      <c r="AD62" s="88"/>
      <c r="AE62" s="89"/>
      <c r="AF62" s="92"/>
    </row>
    <row r="63" spans="2:32" s="2" customFormat="1" ht="12">
      <c r="B63" s="118"/>
      <c r="C63" s="53"/>
      <c r="D63" s="53"/>
      <c r="E63" s="45"/>
      <c r="F63" s="41"/>
      <c r="G63" s="43"/>
      <c r="H63" s="47"/>
      <c r="I63" s="49"/>
      <c r="J63" s="51"/>
      <c r="K63" s="28"/>
      <c r="L63" s="105" t="e">
        <f>IF(AND(OR(AND(BACKLAY="BACK",(INDEX(Ratings,MATCH(A63,SelectionID,0)))),AND(BACKLAY="LAY",(INDEX(Ratings,MATCH(A63,SelectionID,0))))),Overrounds1&lt;UserOverround,TimeTillJump1&lt;UserTimeTillJump,ISBLANK(InPlay1)),BACKLAY,"")</f>
        <v>#N/A</v>
      </c>
      <c r="M63" s="55">
        <f>IF(B63="","",G63)</f>
      </c>
      <c r="N63" s="55">
        <f>IF(B63="","",IF(BACKLAY="BACK",stake/(G63-1),stake*(H63/(H63-1))-stake))</f>
      </c>
      <c r="O63" s="56"/>
      <c r="P63" s="10"/>
      <c r="Q63" s="10"/>
      <c r="R63" s="11"/>
      <c r="S63" s="12"/>
      <c r="T63" s="132"/>
      <c r="U63" s="133"/>
      <c r="V63" s="134"/>
      <c r="W63" s="132"/>
      <c r="X63" s="133"/>
      <c r="Y63" s="134"/>
      <c r="Z63" s="132"/>
      <c r="AA63" s="133"/>
      <c r="AB63" s="134"/>
      <c r="AC63" s="132"/>
      <c r="AD63" s="133"/>
      <c r="AE63" s="134"/>
      <c r="AF63" s="93">
        <f>_xlfn.IFERROR(100/G63,"")</f>
      </c>
    </row>
    <row r="64" spans="1:32" ht="12.75">
      <c r="A64" s="1"/>
      <c r="B64" s="119"/>
      <c r="C64" s="54"/>
      <c r="D64" s="54"/>
      <c r="E64" s="46"/>
      <c r="F64" s="42"/>
      <c r="G64" s="44"/>
      <c r="H64" s="48"/>
      <c r="I64" s="50"/>
      <c r="J64" s="52"/>
      <c r="K64" s="29"/>
      <c r="L64" s="120"/>
      <c r="M64" s="121"/>
      <c r="N64" s="121"/>
      <c r="O64" s="121"/>
      <c r="P64" s="121"/>
      <c r="Q64" s="121"/>
      <c r="R64" s="121"/>
      <c r="S64" s="122"/>
      <c r="T64" s="57"/>
      <c r="U64" s="57"/>
      <c r="V64" s="58"/>
      <c r="W64" s="59"/>
      <c r="X64" s="59"/>
      <c r="Y64" s="60"/>
      <c r="Z64" s="57"/>
      <c r="AA64" s="57"/>
      <c r="AB64" s="58"/>
      <c r="AC64" s="59"/>
      <c r="AD64" s="59"/>
      <c r="AE64" s="60"/>
      <c r="AF64" s="94"/>
    </row>
    <row r="65" spans="1:32" s="2" customFormat="1" ht="12">
      <c r="A65" s="90"/>
      <c r="B65" s="113"/>
      <c r="C65" s="63"/>
      <c r="D65" s="63"/>
      <c r="E65" s="64"/>
      <c r="F65" s="65"/>
      <c r="G65" s="66"/>
      <c r="H65" s="67"/>
      <c r="I65" s="68"/>
      <c r="J65" s="69"/>
      <c r="K65" s="70"/>
      <c r="L65" s="105" t="e">
        <f>IF(AND(OR(AND(BACKLAY="BACK",(INDEX(Ratings,MATCH(A65,SelectionID,0)))),AND(BACKLAY="LAY",(INDEX(Ratings,MATCH(A65,SelectionID,0))))),Overrounds1&lt;UserOverround,TimeTillJump1&lt;UserTimeTillJump,ISBLANK(InPlay1)),BACKLAY,"")</f>
        <v>#N/A</v>
      </c>
      <c r="M65" s="72">
        <f>IF(B65="","",G65)</f>
      </c>
      <c r="N65" s="72">
        <f>IF(B65="","",IF(BACKLAY="BACK",stake/(G65-1),stake*(H65/(H65-1))-stake))</f>
      </c>
      <c r="O65" s="73"/>
      <c r="P65" s="74"/>
      <c r="Q65" s="74"/>
      <c r="R65" s="75"/>
      <c r="S65" s="76"/>
      <c r="T65" s="135"/>
      <c r="U65" s="136"/>
      <c r="V65" s="137"/>
      <c r="W65" s="135"/>
      <c r="X65" s="136"/>
      <c r="Y65" s="137"/>
      <c r="Z65" s="135"/>
      <c r="AA65" s="136"/>
      <c r="AB65" s="137"/>
      <c r="AC65" s="135"/>
      <c r="AD65" s="136"/>
      <c r="AE65" s="137"/>
      <c r="AF65" s="95">
        <f>_xlfn.IFERROR(100/G65,"")</f>
      </c>
    </row>
    <row r="66" spans="1:32" ht="12.75">
      <c r="A66" s="91"/>
      <c r="B66" s="114"/>
      <c r="C66" s="78"/>
      <c r="D66" s="78"/>
      <c r="E66" s="79"/>
      <c r="F66" s="80"/>
      <c r="G66" s="81"/>
      <c r="H66" s="82"/>
      <c r="I66" s="83"/>
      <c r="J66" s="84"/>
      <c r="K66" s="85"/>
      <c r="L66" s="115"/>
      <c r="M66" s="116"/>
      <c r="N66" s="116"/>
      <c r="O66" s="116"/>
      <c r="P66" s="116"/>
      <c r="Q66" s="116"/>
      <c r="R66" s="116"/>
      <c r="S66" s="117"/>
      <c r="T66" s="86"/>
      <c r="U66" s="86"/>
      <c r="V66" s="87"/>
      <c r="W66" s="88"/>
      <c r="X66" s="88"/>
      <c r="Y66" s="89"/>
      <c r="Z66" s="86"/>
      <c r="AA66" s="86"/>
      <c r="AB66" s="87"/>
      <c r="AC66" s="88"/>
      <c r="AD66" s="88"/>
      <c r="AE66" s="89"/>
      <c r="AF66" s="92"/>
    </row>
    <row r="67" spans="2:32" s="2" customFormat="1" ht="12">
      <c r="B67" s="118"/>
      <c r="C67" s="53"/>
      <c r="D67" s="53"/>
      <c r="E67" s="45"/>
      <c r="F67" s="41"/>
      <c r="G67" s="43"/>
      <c r="H67" s="47"/>
      <c r="I67" s="49"/>
      <c r="J67" s="51"/>
      <c r="K67" s="28"/>
      <c r="L67" s="105" t="e">
        <f>IF(AND(OR(AND(BACKLAY="BACK",(INDEX(Ratings,MATCH(A67,SelectionID,0)))),AND(BACKLAY="LAY",(INDEX(Ratings,MATCH(A67,SelectionID,0))))),Overrounds1&lt;UserOverround,TimeTillJump1&lt;UserTimeTillJump,ISBLANK(InPlay1)),BACKLAY,"")</f>
        <v>#N/A</v>
      </c>
      <c r="M67" s="55">
        <f>IF(B67="","",G67)</f>
      </c>
      <c r="N67" s="55">
        <f>IF(B67="","",IF(BACKLAY="BACK",stake/(G67-1),stake*(H67/(H67-1))-stake))</f>
      </c>
      <c r="O67" s="56"/>
      <c r="P67" s="10"/>
      <c r="Q67" s="10"/>
      <c r="R67" s="11"/>
      <c r="S67" s="12"/>
      <c r="T67" s="132"/>
      <c r="U67" s="133"/>
      <c r="V67" s="134"/>
      <c r="W67" s="132"/>
      <c r="X67" s="133"/>
      <c r="Y67" s="134"/>
      <c r="Z67" s="132"/>
      <c r="AA67" s="133"/>
      <c r="AB67" s="134"/>
      <c r="AC67" s="132"/>
      <c r="AD67" s="133"/>
      <c r="AE67" s="134"/>
      <c r="AF67" s="93">
        <f>_xlfn.IFERROR(100/G67,"")</f>
      </c>
    </row>
    <row r="68" spans="1:32" ht="12.75">
      <c r="A68" s="1"/>
      <c r="B68" s="119"/>
      <c r="C68" s="54"/>
      <c r="D68" s="54"/>
      <c r="E68" s="46"/>
      <c r="F68" s="42"/>
      <c r="G68" s="44"/>
      <c r="H68" s="48"/>
      <c r="I68" s="50"/>
      <c r="J68" s="52"/>
      <c r="K68" s="29"/>
      <c r="L68" s="120"/>
      <c r="M68" s="121"/>
      <c r="N68" s="121"/>
      <c r="O68" s="121"/>
      <c r="P68" s="121"/>
      <c r="Q68" s="121"/>
      <c r="R68" s="121"/>
      <c r="S68" s="122"/>
      <c r="T68" s="57"/>
      <c r="U68" s="57"/>
      <c r="V68" s="58"/>
      <c r="W68" s="59"/>
      <c r="X68" s="59"/>
      <c r="Y68" s="60"/>
      <c r="Z68" s="57"/>
      <c r="AA68" s="57"/>
      <c r="AB68" s="58"/>
      <c r="AC68" s="59"/>
      <c r="AD68" s="59"/>
      <c r="AE68" s="60"/>
      <c r="AF68" s="94"/>
    </row>
    <row r="69" spans="1:32" ht="12.75">
      <c r="A69" s="1"/>
      <c r="B69" s="1"/>
      <c r="C69" s="1"/>
      <c r="D69" s="1"/>
      <c r="E69" s="1"/>
      <c r="F69" s="1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AF69" s="40"/>
    </row>
    <row r="70" spans="1:18" ht="12.75">
      <c r="A70" s="1"/>
      <c r="B70" s="1"/>
      <c r="C70" s="1"/>
      <c r="D70" s="1"/>
      <c r="E70" s="1"/>
      <c r="F70" s="1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5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5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5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5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5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5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5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5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5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5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5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5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5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5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5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5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5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5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5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5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5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5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5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5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5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5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5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5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5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5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5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5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5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5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5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5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5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5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5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5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5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5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5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5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5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5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5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5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5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5"/>
      <c r="H129" s="5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5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5"/>
      <c r="H131" s="5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5"/>
      <c r="H132" s="5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5"/>
      <c r="H133" s="5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5"/>
      <c r="H134" s="5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5"/>
      <c r="H135" s="5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5"/>
      <c r="H136" s="5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5"/>
      <c r="H137" s="5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5"/>
      <c r="H138" s="5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5"/>
      <c r="H139" s="5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5"/>
      <c r="H140" s="5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5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5"/>
      <c r="H142" s="5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5"/>
      <c r="H143" s="5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5"/>
      <c r="H144" s="5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5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5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5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5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5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5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5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5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5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5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5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5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5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5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5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5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5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5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5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5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5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5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5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1"/>
      <c r="G170" s="5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5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5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5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5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5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"/>
      <c r="C176" s="1"/>
      <c r="D176" s="1"/>
      <c r="E176" s="1"/>
      <c r="F176" s="1"/>
      <c r="G176" s="5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C177" s="1"/>
      <c r="D177" s="1"/>
      <c r="E177" s="1"/>
      <c r="F177" s="1"/>
      <c r="G177" s="5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1"/>
      <c r="C178" s="1"/>
      <c r="D178" s="1"/>
      <c r="E178" s="1"/>
      <c r="F178" s="1"/>
      <c r="G178" s="5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1"/>
      <c r="C179" s="1"/>
      <c r="D179" s="1"/>
      <c r="E179" s="1"/>
      <c r="F179" s="1"/>
      <c r="G179" s="5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1"/>
      <c r="G180" s="5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1"/>
      <c r="C181" s="1"/>
      <c r="D181" s="1"/>
      <c r="E181" s="1"/>
      <c r="F181" s="1"/>
      <c r="G181" s="5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1"/>
      <c r="B182" s="1"/>
      <c r="C182" s="1"/>
      <c r="D182" s="1"/>
      <c r="E182" s="1"/>
      <c r="F182" s="1"/>
      <c r="G182" s="5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1"/>
      <c r="B183" s="1"/>
      <c r="C183" s="1"/>
      <c r="D183" s="1"/>
      <c r="E183" s="1"/>
      <c r="F183" s="1"/>
      <c r="G183" s="5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"/>
      <c r="B184" s="1"/>
      <c r="C184" s="1"/>
      <c r="D184" s="1"/>
      <c r="E184" s="1"/>
      <c r="F184" s="1"/>
      <c r="G184" s="5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"/>
      <c r="B185" s="1"/>
      <c r="C185" s="1"/>
      <c r="D185" s="1"/>
      <c r="E185" s="1"/>
      <c r="F185" s="1"/>
      <c r="G185" s="5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"/>
      <c r="B186" s="1"/>
      <c r="C186" s="1"/>
      <c r="D186" s="1"/>
      <c r="E186" s="1"/>
      <c r="F186" s="1"/>
      <c r="G186" s="5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1"/>
      <c r="B187" s="1"/>
      <c r="C187" s="1"/>
      <c r="D187" s="1"/>
      <c r="E187" s="1"/>
      <c r="F187" s="1"/>
      <c r="G187" s="5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1"/>
      <c r="B188" s="1"/>
      <c r="C188" s="1"/>
      <c r="D188" s="1"/>
      <c r="E188" s="1"/>
      <c r="F188" s="1"/>
      <c r="G188" s="5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1"/>
      <c r="B189" s="1"/>
      <c r="C189" s="1"/>
      <c r="D189" s="1"/>
      <c r="E189" s="1"/>
      <c r="F189" s="1"/>
      <c r="G189" s="5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1"/>
      <c r="B190" s="1"/>
      <c r="C190" s="1"/>
      <c r="D190" s="1"/>
      <c r="E190" s="1"/>
      <c r="F190" s="1"/>
      <c r="G190" s="5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1"/>
      <c r="B191" s="1"/>
      <c r="C191" s="1"/>
      <c r="D191" s="1"/>
      <c r="E191" s="1"/>
      <c r="F191" s="1"/>
      <c r="G191" s="5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1"/>
      <c r="B192" s="1"/>
      <c r="C192" s="1"/>
      <c r="D192" s="1"/>
      <c r="E192" s="1"/>
      <c r="F192" s="1"/>
      <c r="G192" s="5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1"/>
      <c r="B193" s="1"/>
      <c r="C193" s="1"/>
      <c r="D193" s="1"/>
      <c r="E193" s="1"/>
      <c r="F193" s="1"/>
      <c r="G193" s="5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1"/>
      <c r="B194" s="1"/>
      <c r="C194" s="1"/>
      <c r="D194" s="1"/>
      <c r="E194" s="1"/>
      <c r="F194" s="1"/>
      <c r="G194" s="5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1"/>
      <c r="B195" s="1"/>
      <c r="C195" s="1"/>
      <c r="D195" s="1"/>
      <c r="E195" s="1"/>
      <c r="F195" s="1"/>
      <c r="G195" s="5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1"/>
      <c r="B196" s="1"/>
      <c r="C196" s="1"/>
      <c r="D196" s="1"/>
      <c r="E196" s="1"/>
      <c r="F196" s="1"/>
      <c r="G196" s="5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1"/>
      <c r="B197" s="1"/>
      <c r="C197" s="1"/>
      <c r="D197" s="1"/>
      <c r="E197" s="1"/>
      <c r="F197" s="1"/>
      <c r="G197" s="5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1"/>
      <c r="B198" s="1"/>
      <c r="C198" s="1"/>
      <c r="D198" s="1"/>
      <c r="E198" s="1"/>
      <c r="F198" s="1"/>
      <c r="G198" s="5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1"/>
      <c r="B199" s="1"/>
      <c r="C199" s="1"/>
      <c r="D199" s="1"/>
      <c r="E199" s="1"/>
      <c r="F199" s="1"/>
      <c r="G199" s="5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1"/>
      <c r="B200" s="1"/>
      <c r="C200" s="1"/>
      <c r="D200" s="1"/>
      <c r="E200" s="1"/>
      <c r="F200" s="1"/>
      <c r="G200" s="5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>
      <c r="A201" s="1"/>
      <c r="B201" s="1"/>
      <c r="C201" s="1"/>
      <c r="D201" s="1"/>
      <c r="E201" s="1"/>
      <c r="F201" s="1"/>
      <c r="G201" s="5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>
      <c r="A202" s="1"/>
      <c r="B202" s="1"/>
      <c r="C202" s="1"/>
      <c r="D202" s="1"/>
      <c r="E202" s="1"/>
      <c r="F202" s="1"/>
      <c r="G202" s="5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>
      <c r="A203" s="1"/>
      <c r="B203" s="1"/>
      <c r="C203" s="1"/>
      <c r="D203" s="1"/>
      <c r="E203" s="1"/>
      <c r="F203" s="1"/>
      <c r="G203" s="5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</row>
  </sheetData>
  <sheetProtection/>
  <mergeCells count="188">
    <mergeCell ref="T67:V67"/>
    <mergeCell ref="W67:Y67"/>
    <mergeCell ref="Z67:AB67"/>
    <mergeCell ref="AC67:AE67"/>
    <mergeCell ref="T65:V65"/>
    <mergeCell ref="W65:Y65"/>
    <mergeCell ref="Z65:AB65"/>
    <mergeCell ref="AC65:AE65"/>
    <mergeCell ref="T63:V63"/>
    <mergeCell ref="W63:Y63"/>
    <mergeCell ref="Z63:AB63"/>
    <mergeCell ref="AC63:AE63"/>
    <mergeCell ref="T61:V61"/>
    <mergeCell ref="W61:Y61"/>
    <mergeCell ref="Z61:AB61"/>
    <mergeCell ref="AC61:AE61"/>
    <mergeCell ref="T59:V59"/>
    <mergeCell ref="W59:Y59"/>
    <mergeCell ref="Z59:AB59"/>
    <mergeCell ref="AC59:AE59"/>
    <mergeCell ref="T57:V57"/>
    <mergeCell ref="W57:Y57"/>
    <mergeCell ref="Z57:AB57"/>
    <mergeCell ref="AC57:AE57"/>
    <mergeCell ref="T55:V55"/>
    <mergeCell ref="W55:Y55"/>
    <mergeCell ref="Z55:AB55"/>
    <mergeCell ref="AC55:AE55"/>
    <mergeCell ref="T53:V53"/>
    <mergeCell ref="W53:Y53"/>
    <mergeCell ref="Z53:AB53"/>
    <mergeCell ref="AC53:AE53"/>
    <mergeCell ref="T51:V51"/>
    <mergeCell ref="W51:Y51"/>
    <mergeCell ref="Z51:AB51"/>
    <mergeCell ref="AC51:AE51"/>
    <mergeCell ref="T49:V49"/>
    <mergeCell ref="W49:Y49"/>
    <mergeCell ref="Z49:AB49"/>
    <mergeCell ref="AC49:AE49"/>
    <mergeCell ref="T47:V47"/>
    <mergeCell ref="W47:Y47"/>
    <mergeCell ref="Z47:AB47"/>
    <mergeCell ref="AC47:AE47"/>
    <mergeCell ref="T45:V45"/>
    <mergeCell ref="W45:Y45"/>
    <mergeCell ref="Z45:AB45"/>
    <mergeCell ref="AC45:AE45"/>
    <mergeCell ref="T43:V43"/>
    <mergeCell ref="W43:Y43"/>
    <mergeCell ref="Z43:AB43"/>
    <mergeCell ref="AC43:AE43"/>
    <mergeCell ref="T41:V41"/>
    <mergeCell ref="W41:Y41"/>
    <mergeCell ref="Z41:AB41"/>
    <mergeCell ref="AC41:AE41"/>
    <mergeCell ref="T39:V39"/>
    <mergeCell ref="W39:Y39"/>
    <mergeCell ref="Z39:AB39"/>
    <mergeCell ref="AC39:AE39"/>
    <mergeCell ref="T37:V37"/>
    <mergeCell ref="W37:Y37"/>
    <mergeCell ref="Z37:AB37"/>
    <mergeCell ref="AC37:AE37"/>
    <mergeCell ref="T35:V35"/>
    <mergeCell ref="W35:Y35"/>
    <mergeCell ref="Z35:AB35"/>
    <mergeCell ref="AC35:AE35"/>
    <mergeCell ref="T33:V33"/>
    <mergeCell ref="W33:Y33"/>
    <mergeCell ref="Z33:AB33"/>
    <mergeCell ref="AC33:AE33"/>
    <mergeCell ref="T31:V31"/>
    <mergeCell ref="W31:Y31"/>
    <mergeCell ref="Z31:AB31"/>
    <mergeCell ref="AC31:AE31"/>
    <mergeCell ref="T29:V29"/>
    <mergeCell ref="W29:Y29"/>
    <mergeCell ref="Z29:AB29"/>
    <mergeCell ref="AC29:AE29"/>
    <mergeCell ref="T27:V27"/>
    <mergeCell ref="W27:Y27"/>
    <mergeCell ref="Z27:AB27"/>
    <mergeCell ref="AC27:AE27"/>
    <mergeCell ref="T25:V25"/>
    <mergeCell ref="W25:Y25"/>
    <mergeCell ref="Z25:AB25"/>
    <mergeCell ref="AC25:AE25"/>
    <mergeCell ref="T23:V23"/>
    <mergeCell ref="W23:Y23"/>
    <mergeCell ref="Z23:AB23"/>
    <mergeCell ref="AC23:AE23"/>
    <mergeCell ref="T21:V21"/>
    <mergeCell ref="W21:Y21"/>
    <mergeCell ref="Z21:AB21"/>
    <mergeCell ref="AC21:AE21"/>
    <mergeCell ref="T19:V19"/>
    <mergeCell ref="W19:Y19"/>
    <mergeCell ref="Z19:AB19"/>
    <mergeCell ref="AC19:AE19"/>
    <mergeCell ref="T17:V17"/>
    <mergeCell ref="W17:Y17"/>
    <mergeCell ref="Z17:AB17"/>
    <mergeCell ref="AC17:AE17"/>
    <mergeCell ref="T15:V15"/>
    <mergeCell ref="W15:Y15"/>
    <mergeCell ref="Z15:AB15"/>
    <mergeCell ref="AC15:AE15"/>
    <mergeCell ref="T13:V13"/>
    <mergeCell ref="W13:Y13"/>
    <mergeCell ref="Z13:AB13"/>
    <mergeCell ref="AC13:AE13"/>
    <mergeCell ref="T11:V11"/>
    <mergeCell ref="W11:Y11"/>
    <mergeCell ref="Z11:AB11"/>
    <mergeCell ref="AC11:AE11"/>
    <mergeCell ref="T9:V9"/>
    <mergeCell ref="W9:Y9"/>
    <mergeCell ref="Z9:AB9"/>
    <mergeCell ref="AC9:AE9"/>
    <mergeCell ref="T7:V7"/>
    <mergeCell ref="W7:Y7"/>
    <mergeCell ref="Z7:AB7"/>
    <mergeCell ref="AC7:AE7"/>
    <mergeCell ref="B9:B10"/>
    <mergeCell ref="L10:S10"/>
    <mergeCell ref="B11:B12"/>
    <mergeCell ref="L12:S12"/>
    <mergeCell ref="B13:B14"/>
    <mergeCell ref="L14:S14"/>
    <mergeCell ref="B15:B16"/>
    <mergeCell ref="L16:S16"/>
    <mergeCell ref="B17:B18"/>
    <mergeCell ref="L18:S18"/>
    <mergeCell ref="B19:B20"/>
    <mergeCell ref="L20:S20"/>
    <mergeCell ref="B21:B22"/>
    <mergeCell ref="L22:S22"/>
    <mergeCell ref="B23:B24"/>
    <mergeCell ref="L24:S24"/>
    <mergeCell ref="B25:B26"/>
    <mergeCell ref="L26:S26"/>
    <mergeCell ref="B27:B28"/>
    <mergeCell ref="L28:S28"/>
    <mergeCell ref="B29:B30"/>
    <mergeCell ref="L30:S30"/>
    <mergeCell ref="B31:B32"/>
    <mergeCell ref="L32:S32"/>
    <mergeCell ref="B33:B34"/>
    <mergeCell ref="L34:S34"/>
    <mergeCell ref="B35:B36"/>
    <mergeCell ref="L36:S36"/>
    <mergeCell ref="B37:B38"/>
    <mergeCell ref="L38:S38"/>
    <mergeCell ref="B39:B40"/>
    <mergeCell ref="L40:S40"/>
    <mergeCell ref="B41:B42"/>
    <mergeCell ref="L42:S42"/>
    <mergeCell ref="B43:B44"/>
    <mergeCell ref="L44:S44"/>
    <mergeCell ref="B45:B46"/>
    <mergeCell ref="L46:S46"/>
    <mergeCell ref="B47:B48"/>
    <mergeCell ref="L48:S48"/>
    <mergeCell ref="B49:B50"/>
    <mergeCell ref="L50:S50"/>
    <mergeCell ref="B51:B52"/>
    <mergeCell ref="L52:S52"/>
    <mergeCell ref="B61:B62"/>
    <mergeCell ref="L62:S62"/>
    <mergeCell ref="B63:B64"/>
    <mergeCell ref="L64:S64"/>
    <mergeCell ref="B53:B54"/>
    <mergeCell ref="L54:S54"/>
    <mergeCell ref="B55:B56"/>
    <mergeCell ref="L56:S56"/>
    <mergeCell ref="B57:B58"/>
    <mergeCell ref="L58:S58"/>
    <mergeCell ref="L5:N5"/>
    <mergeCell ref="L6:N6"/>
    <mergeCell ref="B65:B66"/>
    <mergeCell ref="L66:S66"/>
    <mergeCell ref="B67:B68"/>
    <mergeCell ref="L68:S68"/>
    <mergeCell ref="B7:B8"/>
    <mergeCell ref="L8:S8"/>
    <mergeCell ref="B59:B60"/>
    <mergeCell ref="L60:S6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F203"/>
  <sheetViews>
    <sheetView zoomScale="85" zoomScaleNormal="85" zoomScalePageLayoutView="0" workbookViewId="0" topLeftCell="B1">
      <selection activeCell="B21" sqref="B21:B22"/>
    </sheetView>
  </sheetViews>
  <sheetFormatPr defaultColWidth="9.140625" defaultRowHeight="12.75"/>
  <cols>
    <col min="1" max="1" width="15.00390625" style="0" hidden="1" customWidth="1"/>
    <col min="2" max="2" width="20.7109375" style="0" customWidth="1"/>
    <col min="3" max="3" width="11.28125" style="0" customWidth="1"/>
    <col min="4" max="4" width="12.7109375" style="0" customWidth="1"/>
    <col min="5" max="6" width="10.8515625" style="0" customWidth="1"/>
    <col min="7" max="8" width="10.8515625" style="4" customWidth="1"/>
    <col min="9" max="10" width="10.8515625" style="0" customWidth="1"/>
    <col min="11" max="11" width="15.8515625" style="0" customWidth="1"/>
    <col min="12" max="12" width="67.140625" style="0" customWidth="1"/>
    <col min="15" max="15" width="21.57421875" style="0" customWidth="1"/>
    <col min="16" max="18" width="19.28125" style="0" customWidth="1"/>
    <col min="19" max="19" width="14.8515625" style="0" customWidth="1"/>
    <col min="32" max="32" width="12.28125" style="0" bestFit="1" customWidth="1"/>
  </cols>
  <sheetData>
    <row r="1" spans="1:12" ht="12.75">
      <c r="A1">
        <v>1.166075757</v>
      </c>
      <c r="B1" s="20" t="s">
        <v>67</v>
      </c>
      <c r="C1" s="14"/>
      <c r="D1" s="14"/>
      <c r="E1" s="14"/>
      <c r="F1" s="14"/>
      <c r="G1" s="22" t="s">
        <v>66</v>
      </c>
      <c r="H1" s="21"/>
      <c r="I1" s="14"/>
      <c r="J1" s="14"/>
      <c r="K1" s="14"/>
      <c r="L1" s="19" t="s">
        <v>36</v>
      </c>
    </row>
    <row r="2" spans="2:16" ht="12.75">
      <c r="B2" s="2" t="s">
        <v>11</v>
      </c>
      <c r="C2" s="2">
        <v>69169.92</v>
      </c>
      <c r="D2" s="2"/>
      <c r="E2" s="2" t="s">
        <v>26</v>
      </c>
      <c r="F2" s="2">
        <v>0</v>
      </c>
      <c r="G2" s="15"/>
      <c r="H2" s="15"/>
      <c r="I2" s="14"/>
      <c r="J2" s="14"/>
      <c r="K2" s="14"/>
      <c r="L2" s="20" t="s">
        <v>13</v>
      </c>
      <c r="M2" s="18"/>
      <c r="N2" s="18"/>
      <c r="O2" s="18"/>
      <c r="P2" s="18"/>
    </row>
    <row r="3" spans="2:12" ht="12.75">
      <c r="B3" s="2" t="s">
        <v>9</v>
      </c>
      <c r="C3" s="34">
        <v>0.670925925925926</v>
      </c>
      <c r="D3" s="2"/>
      <c r="E3" s="34" t="s">
        <v>27</v>
      </c>
      <c r="F3" s="34">
        <v>0.6701388888888888</v>
      </c>
      <c r="G3" s="15"/>
      <c r="H3" s="15"/>
      <c r="I3" s="14"/>
      <c r="J3" s="14"/>
      <c r="K3" s="14"/>
      <c r="L3" s="20" t="s">
        <v>29</v>
      </c>
    </row>
    <row r="4" spans="2:12" ht="12.75">
      <c r="B4" s="2" t="s">
        <v>17</v>
      </c>
      <c r="C4" s="2">
        <v>7</v>
      </c>
      <c r="D4" s="2"/>
      <c r="E4" s="34" t="s">
        <v>28</v>
      </c>
      <c r="F4" s="34">
        <v>0.00042824074074074075</v>
      </c>
      <c r="G4" s="36"/>
      <c r="H4" s="15"/>
      <c r="I4" s="14"/>
      <c r="J4" s="14"/>
      <c r="K4" s="14"/>
      <c r="L4" s="20" t="s">
        <v>23</v>
      </c>
    </row>
    <row r="5" spans="2:15" ht="12.75">
      <c r="B5" s="2" t="s">
        <v>18</v>
      </c>
      <c r="C5" s="2">
        <v>0</v>
      </c>
      <c r="D5" s="2"/>
      <c r="E5" s="16"/>
      <c r="F5" s="14"/>
      <c r="G5" s="15"/>
      <c r="H5" s="15"/>
      <c r="I5" s="14"/>
      <c r="J5" s="14"/>
      <c r="K5" s="14"/>
      <c r="L5" s="109" t="s">
        <v>19</v>
      </c>
      <c r="M5" s="110"/>
      <c r="N5" s="111"/>
      <c r="O5" s="30" t="s">
        <v>20</v>
      </c>
    </row>
    <row r="6" spans="2:15" s="3" customFormat="1" ht="12.75">
      <c r="B6" s="2" t="s">
        <v>21</v>
      </c>
      <c r="C6" s="31">
        <v>287.48</v>
      </c>
      <c r="D6" s="2"/>
      <c r="E6" s="2">
        <v>15</v>
      </c>
      <c r="F6" s="2"/>
      <c r="G6" s="17"/>
      <c r="H6" s="17"/>
      <c r="I6" s="2"/>
      <c r="J6" s="2"/>
      <c r="K6" s="2"/>
      <c r="L6" s="112"/>
      <c r="M6" s="112"/>
      <c r="N6" s="112"/>
      <c r="O6" s="101"/>
    </row>
    <row r="7" spans="1:32" ht="25.5">
      <c r="A7" s="2"/>
      <c r="B7" s="123" t="s">
        <v>0</v>
      </c>
      <c r="C7" s="26" t="s">
        <v>10</v>
      </c>
      <c r="D7" s="33" t="s">
        <v>22</v>
      </c>
      <c r="E7" s="6"/>
      <c r="F7" s="6"/>
      <c r="G7" s="13" t="s">
        <v>1</v>
      </c>
      <c r="H7" s="13" t="s">
        <v>2</v>
      </c>
      <c r="I7" s="6"/>
      <c r="J7" s="6"/>
      <c r="K7" s="9" t="s">
        <v>15</v>
      </c>
      <c r="L7" s="8" t="s">
        <v>24</v>
      </c>
      <c r="M7" s="9" t="s">
        <v>3</v>
      </c>
      <c r="N7" s="9" t="s">
        <v>4</v>
      </c>
      <c r="O7" s="9" t="s">
        <v>5</v>
      </c>
      <c r="P7" s="9" t="s">
        <v>6</v>
      </c>
      <c r="Q7" s="9" t="s">
        <v>7</v>
      </c>
      <c r="R7" s="9" t="s">
        <v>8</v>
      </c>
      <c r="S7" s="7" t="s">
        <v>12</v>
      </c>
      <c r="T7" s="130" t="s">
        <v>30</v>
      </c>
      <c r="U7" s="131"/>
      <c r="V7" s="131"/>
      <c r="W7" s="130" t="s">
        <v>31</v>
      </c>
      <c r="X7" s="131"/>
      <c r="Y7" s="131"/>
      <c r="Z7" s="130" t="s">
        <v>32</v>
      </c>
      <c r="AA7" s="130"/>
      <c r="AB7" s="130"/>
      <c r="AC7" s="130" t="s">
        <v>33</v>
      </c>
      <c r="AD7" s="130"/>
      <c r="AE7" s="130"/>
      <c r="AF7" s="39" t="s">
        <v>39</v>
      </c>
    </row>
    <row r="8" spans="1:32" ht="13.5">
      <c r="A8" s="2"/>
      <c r="B8" s="124"/>
      <c r="C8" s="27"/>
      <c r="D8" s="32" t="s">
        <v>25</v>
      </c>
      <c r="E8" s="25"/>
      <c r="F8" s="23"/>
      <c r="G8" s="24"/>
      <c r="H8" s="24"/>
      <c r="I8" s="23"/>
      <c r="J8" s="23"/>
      <c r="K8" s="9" t="s">
        <v>16</v>
      </c>
      <c r="L8" s="125" t="s">
        <v>14</v>
      </c>
      <c r="M8" s="126"/>
      <c r="N8" s="126"/>
      <c r="O8" s="126"/>
      <c r="P8" s="126"/>
      <c r="Q8" s="126"/>
      <c r="R8" s="126"/>
      <c r="S8" s="127"/>
      <c r="T8" s="9" t="s">
        <v>34</v>
      </c>
      <c r="U8" s="9" t="s">
        <v>4</v>
      </c>
      <c r="V8" s="35" t="s">
        <v>35</v>
      </c>
      <c r="W8" s="9" t="s">
        <v>34</v>
      </c>
      <c r="X8" s="9" t="s">
        <v>4</v>
      </c>
      <c r="Y8" s="35" t="s">
        <v>35</v>
      </c>
      <c r="Z8" s="9" t="s">
        <v>34</v>
      </c>
      <c r="AA8" s="9" t="s">
        <v>4</v>
      </c>
      <c r="AB8" s="35" t="s">
        <v>35</v>
      </c>
      <c r="AC8" s="9" t="s">
        <v>34</v>
      </c>
      <c r="AD8" s="9" t="s">
        <v>4</v>
      </c>
      <c r="AE8" s="35" t="s">
        <v>35</v>
      </c>
      <c r="AF8" s="35">
        <f>SUM(AF9:AF68)</f>
        <v>0</v>
      </c>
    </row>
    <row r="9" spans="1:32" s="2" customFormat="1" ht="12">
      <c r="A9" s="61"/>
      <c r="B9" s="113"/>
      <c r="C9" s="63"/>
      <c r="D9" s="63"/>
      <c r="E9" s="64"/>
      <c r="F9" s="65"/>
      <c r="G9" s="66"/>
      <c r="H9" s="67"/>
      <c r="I9" s="68"/>
      <c r="J9" s="69"/>
      <c r="K9" s="70"/>
      <c r="L9" s="71" t="e">
        <f>IF(AND(OR(AND(BACKLAY="BACK",(G9&gt;(INDEX(Ratings,MATCH(A9,SelectionID,0))))),AND(BACKLAY="LAY",(G9&lt;(INDEX(Ratings,MATCH(A9,SelectionID,0)))))),Overrounds2&lt;UserOverround,TimeTillJump2&lt;UserTimeTillJump,ISBLANK(InPlay2)),BACKLAY,"")</f>
        <v>#N/A</v>
      </c>
      <c r="M9" s="72">
        <f>IF(B9="","",G9)</f>
      </c>
      <c r="N9" s="72">
        <f>IF(B9="","",IF(BACKLAY="BACK",stake/(G9-1),stake*(H9/(H9-1))-stake))</f>
      </c>
      <c r="O9" s="73"/>
      <c r="P9" s="74"/>
      <c r="Q9" s="74"/>
      <c r="R9" s="75"/>
      <c r="S9" s="76"/>
      <c r="T9" s="135"/>
      <c r="U9" s="136"/>
      <c r="V9" s="137"/>
      <c r="W9" s="135"/>
      <c r="X9" s="136"/>
      <c r="Y9" s="137"/>
      <c r="Z9" s="135"/>
      <c r="AA9" s="136"/>
      <c r="AB9" s="137"/>
      <c r="AC9" s="135"/>
      <c r="AD9" s="136"/>
      <c r="AE9" s="137"/>
      <c r="AF9" s="77">
        <f>_xlfn.IFERROR(100/G9,"")</f>
      </c>
    </row>
    <row r="10" spans="1:32" ht="12.75">
      <c r="A10" s="62"/>
      <c r="B10" s="114"/>
      <c r="C10" s="78"/>
      <c r="D10" s="78"/>
      <c r="E10" s="79"/>
      <c r="F10" s="80"/>
      <c r="G10" s="81"/>
      <c r="H10" s="82"/>
      <c r="I10" s="83"/>
      <c r="J10" s="84"/>
      <c r="K10" s="85"/>
      <c r="L10" s="115"/>
      <c r="M10" s="116"/>
      <c r="N10" s="116"/>
      <c r="O10" s="116"/>
      <c r="P10" s="116"/>
      <c r="Q10" s="116"/>
      <c r="R10" s="116"/>
      <c r="S10" s="117"/>
      <c r="T10" s="86"/>
      <c r="U10" s="86"/>
      <c r="V10" s="87"/>
      <c r="W10" s="88"/>
      <c r="X10" s="88"/>
      <c r="Y10" s="89"/>
      <c r="Z10" s="86"/>
      <c r="AA10" s="86"/>
      <c r="AB10" s="87"/>
      <c r="AC10" s="88"/>
      <c r="AD10" s="88"/>
      <c r="AE10" s="89"/>
      <c r="AF10" s="92"/>
    </row>
    <row r="11" spans="2:32" s="2" customFormat="1" ht="12">
      <c r="B11" s="118"/>
      <c r="C11" s="53"/>
      <c r="D11" s="53"/>
      <c r="E11" s="45"/>
      <c r="F11" s="41"/>
      <c r="G11" s="43"/>
      <c r="H11" s="47"/>
      <c r="I11" s="49"/>
      <c r="J11" s="51"/>
      <c r="K11" s="28"/>
      <c r="L11" s="105" t="e">
        <f>IF(AND(OR(AND(BACKLAY="BACK",(G11&gt;(INDEX(Ratings,MATCH(A11,SelectionID,0))))),AND(BACKLAY="LAY",(G11&lt;(INDEX(Ratings,MATCH(A11,SelectionID,0)))))),Overrounds2&lt;UserOverround,TimeTillJump2&lt;UserTimeTillJump,ISBLANK(InPlay2)),BACKLAY,"")</f>
        <v>#N/A</v>
      </c>
      <c r="M11" s="55">
        <f>IF(B11="","",G11)</f>
      </c>
      <c r="N11" s="55">
        <f>IF(B11="","",IF(BACKLAY="BACK",stake/(G11-1),stake*(H11/(H11-1))-stake))</f>
      </c>
      <c r="O11" s="56"/>
      <c r="P11" s="10"/>
      <c r="Q11" s="10"/>
      <c r="R11" s="11"/>
      <c r="S11" s="12"/>
      <c r="T11" s="132"/>
      <c r="U11" s="133"/>
      <c r="V11" s="134"/>
      <c r="W11" s="132"/>
      <c r="X11" s="133"/>
      <c r="Y11" s="134"/>
      <c r="Z11" s="132"/>
      <c r="AA11" s="133"/>
      <c r="AB11" s="134"/>
      <c r="AC11" s="132"/>
      <c r="AD11" s="133"/>
      <c r="AE11" s="134"/>
      <c r="AF11" s="93">
        <f>_xlfn.IFERROR(100/G11,"")</f>
      </c>
    </row>
    <row r="12" spans="1:32" ht="12.75">
      <c r="A12" s="1"/>
      <c r="B12" s="119"/>
      <c r="C12" s="54"/>
      <c r="D12" s="54"/>
      <c r="E12" s="46"/>
      <c r="F12" s="42"/>
      <c r="G12" s="44"/>
      <c r="H12" s="48"/>
      <c r="I12" s="50"/>
      <c r="J12" s="52"/>
      <c r="K12" s="29"/>
      <c r="L12" s="120"/>
      <c r="M12" s="121"/>
      <c r="N12" s="121"/>
      <c r="O12" s="121"/>
      <c r="P12" s="121"/>
      <c r="Q12" s="121"/>
      <c r="R12" s="121"/>
      <c r="S12" s="122"/>
      <c r="T12" s="57"/>
      <c r="U12" s="57"/>
      <c r="V12" s="58"/>
      <c r="W12" s="59"/>
      <c r="X12" s="59"/>
      <c r="Y12" s="60"/>
      <c r="Z12" s="57"/>
      <c r="AA12" s="57"/>
      <c r="AB12" s="58"/>
      <c r="AC12" s="59"/>
      <c r="AD12" s="59"/>
      <c r="AE12" s="60"/>
      <c r="AF12" s="94"/>
    </row>
    <row r="13" spans="2:32" s="2" customFormat="1" ht="12">
      <c r="B13" s="113"/>
      <c r="C13" s="63"/>
      <c r="D13" s="63"/>
      <c r="E13" s="64"/>
      <c r="F13" s="65"/>
      <c r="G13" s="66"/>
      <c r="H13" s="67"/>
      <c r="I13" s="68"/>
      <c r="J13" s="69"/>
      <c r="K13" s="70"/>
      <c r="L13" s="71" t="e">
        <f>IF(AND(OR(AND(BACKLAY="BACK",(G13&gt;(INDEX(Ratings,MATCH(A13,SelectionID,0))))),AND(BACKLAY="LAY",(G13&lt;(INDEX(Ratings,MATCH(A13,SelectionID,0)))))),Overrounds2&lt;UserOverround,TimeTillJump2&lt;UserTimeTillJump,ISBLANK(InPlay2)),BACKLAY,"")</f>
        <v>#N/A</v>
      </c>
      <c r="M13" s="72">
        <f>IF(B13="","",G13)</f>
      </c>
      <c r="N13" s="72">
        <f>IF(B13="","",IF(BACKLAY="BACK",stake/(G13-1),stake*(H13/(H13-1))-stake))</f>
      </c>
      <c r="O13" s="73"/>
      <c r="P13" s="74"/>
      <c r="Q13" s="74"/>
      <c r="R13" s="75"/>
      <c r="S13" s="76"/>
      <c r="T13" s="135"/>
      <c r="U13" s="136"/>
      <c r="V13" s="137"/>
      <c r="W13" s="135"/>
      <c r="X13" s="136"/>
      <c r="Y13" s="137"/>
      <c r="Z13" s="135"/>
      <c r="AA13" s="136"/>
      <c r="AB13" s="137"/>
      <c r="AC13" s="135"/>
      <c r="AD13" s="136"/>
      <c r="AE13" s="137"/>
      <c r="AF13" s="95">
        <f>_xlfn.IFERROR(100/G13,"")</f>
      </c>
    </row>
    <row r="14" spans="1:32" ht="12.75">
      <c r="A14" s="1"/>
      <c r="B14" s="114"/>
      <c r="C14" s="78"/>
      <c r="D14" s="78"/>
      <c r="E14" s="79"/>
      <c r="F14" s="80"/>
      <c r="G14" s="81"/>
      <c r="H14" s="82"/>
      <c r="I14" s="83"/>
      <c r="J14" s="84"/>
      <c r="K14" s="85"/>
      <c r="L14" s="115"/>
      <c r="M14" s="116"/>
      <c r="N14" s="116"/>
      <c r="O14" s="116"/>
      <c r="P14" s="116"/>
      <c r="Q14" s="116"/>
      <c r="R14" s="116"/>
      <c r="S14" s="117"/>
      <c r="T14" s="86"/>
      <c r="U14" s="86"/>
      <c r="V14" s="87"/>
      <c r="W14" s="88"/>
      <c r="X14" s="88"/>
      <c r="Y14" s="89"/>
      <c r="Z14" s="86"/>
      <c r="AA14" s="86"/>
      <c r="AB14" s="87"/>
      <c r="AC14" s="88"/>
      <c r="AD14" s="88"/>
      <c r="AE14" s="89"/>
      <c r="AF14" s="92"/>
    </row>
    <row r="15" spans="2:32" s="2" customFormat="1" ht="12">
      <c r="B15" s="118"/>
      <c r="C15" s="53"/>
      <c r="D15" s="53"/>
      <c r="E15" s="45"/>
      <c r="F15" s="41"/>
      <c r="G15" s="43"/>
      <c r="H15" s="47"/>
      <c r="I15" s="49"/>
      <c r="J15" s="51"/>
      <c r="K15" s="28"/>
      <c r="L15" s="105" t="e">
        <f>IF(AND(OR(AND(BACKLAY="BACK",(G15&gt;(INDEX(Ratings,MATCH(A15,SelectionID,0))))),AND(BACKLAY="LAY",(G15&lt;(INDEX(Ratings,MATCH(A15,SelectionID,0)))))),Overrounds2&lt;UserOverround,TimeTillJump2&lt;UserTimeTillJump,ISBLANK(InPlay2)),BACKLAY,"")</f>
        <v>#N/A</v>
      </c>
      <c r="M15" s="55">
        <f>IF(B15="","",G15)</f>
      </c>
      <c r="N15" s="55">
        <f>IF(B15="","",IF(BACKLAY="BACK",stake/(G15-1),stake*(H15/(H15-1))-stake))</f>
      </c>
      <c r="O15" s="56"/>
      <c r="P15" s="10"/>
      <c r="Q15" s="10"/>
      <c r="R15" s="11"/>
      <c r="S15" s="12"/>
      <c r="T15" s="132"/>
      <c r="U15" s="133"/>
      <c r="V15" s="134"/>
      <c r="W15" s="132"/>
      <c r="X15" s="133"/>
      <c r="Y15" s="134"/>
      <c r="Z15" s="132"/>
      <c r="AA15" s="133"/>
      <c r="AB15" s="134"/>
      <c r="AC15" s="132"/>
      <c r="AD15" s="133"/>
      <c r="AE15" s="134"/>
      <c r="AF15" s="93">
        <f>_xlfn.IFERROR(100/G15,"")</f>
      </c>
    </row>
    <row r="16" spans="1:32" ht="12.75">
      <c r="A16" s="1"/>
      <c r="B16" s="119"/>
      <c r="C16" s="54"/>
      <c r="D16" s="54"/>
      <c r="E16" s="46"/>
      <c r="F16" s="42"/>
      <c r="G16" s="44"/>
      <c r="H16" s="48"/>
      <c r="I16" s="50"/>
      <c r="J16" s="52"/>
      <c r="K16" s="29"/>
      <c r="L16" s="120"/>
      <c r="M16" s="121"/>
      <c r="N16" s="121"/>
      <c r="O16" s="121"/>
      <c r="P16" s="121"/>
      <c r="Q16" s="121"/>
      <c r="R16" s="121"/>
      <c r="S16" s="122"/>
      <c r="T16" s="57"/>
      <c r="U16" s="57"/>
      <c r="V16" s="58"/>
      <c r="W16" s="59"/>
      <c r="X16" s="59"/>
      <c r="Y16" s="60"/>
      <c r="Z16" s="57"/>
      <c r="AA16" s="57"/>
      <c r="AB16" s="58"/>
      <c r="AC16" s="59"/>
      <c r="AD16" s="59"/>
      <c r="AE16" s="60"/>
      <c r="AF16" s="94"/>
    </row>
    <row r="17" spans="2:32" s="2" customFormat="1" ht="12">
      <c r="B17" s="113"/>
      <c r="C17" s="63"/>
      <c r="D17" s="63"/>
      <c r="E17" s="64"/>
      <c r="F17" s="65"/>
      <c r="G17" s="66"/>
      <c r="H17" s="67"/>
      <c r="I17" s="68"/>
      <c r="J17" s="69"/>
      <c r="K17" s="70"/>
      <c r="L17" s="71" t="e">
        <f>IF(AND(OR(AND(BACKLAY="BACK",(G17&gt;(INDEX(Ratings,MATCH(A17,SelectionID,0))))),AND(BACKLAY="LAY",(G17&lt;(INDEX(Ratings,MATCH(A17,SelectionID,0)))))),Overrounds2&lt;UserOverround,TimeTillJump2&lt;UserTimeTillJump,ISBLANK(InPlay2)),BACKLAY,"")</f>
        <v>#N/A</v>
      </c>
      <c r="M17" s="72">
        <f>IF(B17="","",G17)</f>
      </c>
      <c r="N17" s="72">
        <f>IF(B17="","",IF(BACKLAY="BACK",stake/(G17-1),stake*(H17/(H17-1))-stake))</f>
      </c>
      <c r="O17" s="73"/>
      <c r="P17" s="74"/>
      <c r="Q17" s="74"/>
      <c r="R17" s="75"/>
      <c r="S17" s="76"/>
      <c r="T17" s="135"/>
      <c r="U17" s="136"/>
      <c r="V17" s="137"/>
      <c r="W17" s="135"/>
      <c r="X17" s="136"/>
      <c r="Y17" s="137"/>
      <c r="Z17" s="135"/>
      <c r="AA17" s="136"/>
      <c r="AB17" s="137"/>
      <c r="AC17" s="135"/>
      <c r="AD17" s="136"/>
      <c r="AE17" s="137"/>
      <c r="AF17" s="95">
        <f>_xlfn.IFERROR(100/G17,"")</f>
      </c>
    </row>
    <row r="18" spans="1:32" ht="12.75">
      <c r="A18" s="1"/>
      <c r="B18" s="114"/>
      <c r="C18" s="78"/>
      <c r="D18" s="78"/>
      <c r="E18" s="79"/>
      <c r="F18" s="80"/>
      <c r="G18" s="81"/>
      <c r="H18" s="82"/>
      <c r="I18" s="83"/>
      <c r="J18" s="84"/>
      <c r="K18" s="85"/>
      <c r="L18" s="115"/>
      <c r="M18" s="116"/>
      <c r="N18" s="116"/>
      <c r="O18" s="116"/>
      <c r="P18" s="116"/>
      <c r="Q18" s="116"/>
      <c r="R18" s="116"/>
      <c r="S18" s="117"/>
      <c r="T18" s="86"/>
      <c r="U18" s="86"/>
      <c r="V18" s="87"/>
      <c r="W18" s="88"/>
      <c r="X18" s="88"/>
      <c r="Y18" s="89"/>
      <c r="Z18" s="86"/>
      <c r="AA18" s="86"/>
      <c r="AB18" s="87"/>
      <c r="AC18" s="88"/>
      <c r="AD18" s="88"/>
      <c r="AE18" s="89"/>
      <c r="AF18" s="92"/>
    </row>
    <row r="19" spans="2:32" s="2" customFormat="1" ht="12">
      <c r="B19" s="118"/>
      <c r="C19" s="53"/>
      <c r="D19" s="53"/>
      <c r="E19" s="45"/>
      <c r="F19" s="41"/>
      <c r="G19" s="43"/>
      <c r="H19" s="47"/>
      <c r="I19" s="49"/>
      <c r="J19" s="51"/>
      <c r="K19" s="28"/>
      <c r="L19" s="105" t="e">
        <f>IF(AND(OR(AND(BACKLAY="BACK",(G19&gt;(INDEX(Ratings,MATCH(A19,SelectionID,0))))),AND(BACKLAY="LAY",(G19&lt;(INDEX(Ratings,MATCH(A19,SelectionID,0)))))),Overrounds2&lt;UserOverround,TimeTillJump2&lt;UserTimeTillJump,ISBLANK(InPlay2)),BACKLAY,"")</f>
        <v>#N/A</v>
      </c>
      <c r="M19" s="55">
        <f>IF(B19="","",G19)</f>
      </c>
      <c r="N19" s="55">
        <f>IF(B19="","",IF(BACKLAY="BACK",stake/(G19-1),stake*(H19/(H19-1))-stake))</f>
      </c>
      <c r="O19" s="56"/>
      <c r="P19" s="10"/>
      <c r="Q19" s="10"/>
      <c r="R19" s="11"/>
      <c r="S19" s="12"/>
      <c r="T19" s="132"/>
      <c r="U19" s="133"/>
      <c r="V19" s="134"/>
      <c r="W19" s="132"/>
      <c r="X19" s="133"/>
      <c r="Y19" s="134"/>
      <c r="Z19" s="132"/>
      <c r="AA19" s="133"/>
      <c r="AB19" s="134"/>
      <c r="AC19" s="132"/>
      <c r="AD19" s="133"/>
      <c r="AE19" s="134"/>
      <c r="AF19" s="93">
        <f>_xlfn.IFERROR(100/G19,"")</f>
      </c>
    </row>
    <row r="20" spans="1:32" ht="12.75">
      <c r="A20" s="1"/>
      <c r="B20" s="119"/>
      <c r="C20" s="54"/>
      <c r="D20" s="54"/>
      <c r="E20" s="46"/>
      <c r="F20" s="42"/>
      <c r="G20" s="44"/>
      <c r="H20" s="48"/>
      <c r="I20" s="50"/>
      <c r="J20" s="52"/>
      <c r="K20" s="29"/>
      <c r="L20" s="120"/>
      <c r="M20" s="121"/>
      <c r="N20" s="121"/>
      <c r="O20" s="121"/>
      <c r="P20" s="121"/>
      <c r="Q20" s="121"/>
      <c r="R20" s="121"/>
      <c r="S20" s="122"/>
      <c r="T20" s="57"/>
      <c r="U20" s="57"/>
      <c r="V20" s="58"/>
      <c r="W20" s="59"/>
      <c r="X20" s="59"/>
      <c r="Y20" s="60"/>
      <c r="Z20" s="57"/>
      <c r="AA20" s="57"/>
      <c r="AB20" s="58"/>
      <c r="AC20" s="59"/>
      <c r="AD20" s="59"/>
      <c r="AE20" s="60"/>
      <c r="AF20" s="94"/>
    </row>
    <row r="21" spans="2:32" s="2" customFormat="1" ht="12">
      <c r="B21" s="113"/>
      <c r="C21" s="63"/>
      <c r="D21" s="63"/>
      <c r="E21" s="64"/>
      <c r="F21" s="65"/>
      <c r="G21" s="66"/>
      <c r="H21" s="67"/>
      <c r="I21" s="68"/>
      <c r="J21" s="69"/>
      <c r="K21" s="70"/>
      <c r="L21" s="71" t="e">
        <f>IF(AND(OR(AND(BACKLAY="BACK",(G21&gt;(INDEX(Ratings,MATCH(A21,SelectionID,0))))),AND(BACKLAY="LAY",(G21&lt;(INDEX(Ratings,MATCH(A21,SelectionID,0)))))),Overrounds2&lt;UserOverround,TimeTillJump2&lt;UserTimeTillJump,ISBLANK(InPlay2)),BACKLAY,"")</f>
        <v>#N/A</v>
      </c>
      <c r="M21" s="72">
        <f>IF(B21="","",G21)</f>
      </c>
      <c r="N21" s="72">
        <f>IF(B21="","",IF(BACKLAY="BACK",stake/(G21-1),stake*(H21/(H21-1))-stake))</f>
      </c>
      <c r="O21" s="73"/>
      <c r="P21" s="74"/>
      <c r="Q21" s="74"/>
      <c r="R21" s="75"/>
      <c r="S21" s="76"/>
      <c r="T21" s="135"/>
      <c r="U21" s="136"/>
      <c r="V21" s="137"/>
      <c r="W21" s="135"/>
      <c r="X21" s="136"/>
      <c r="Y21" s="137"/>
      <c r="Z21" s="135"/>
      <c r="AA21" s="136"/>
      <c r="AB21" s="137"/>
      <c r="AC21" s="135"/>
      <c r="AD21" s="136"/>
      <c r="AE21" s="137"/>
      <c r="AF21" s="95">
        <f>_xlfn.IFERROR(100/G21,"")</f>
      </c>
    </row>
    <row r="22" spans="1:32" ht="12.75">
      <c r="A22" s="1"/>
      <c r="B22" s="114"/>
      <c r="C22" s="78"/>
      <c r="D22" s="78"/>
      <c r="E22" s="79"/>
      <c r="F22" s="80"/>
      <c r="G22" s="81"/>
      <c r="H22" s="82"/>
      <c r="I22" s="83"/>
      <c r="J22" s="84"/>
      <c r="K22" s="85"/>
      <c r="L22" s="115"/>
      <c r="M22" s="116"/>
      <c r="N22" s="116"/>
      <c r="O22" s="116"/>
      <c r="P22" s="116"/>
      <c r="Q22" s="116"/>
      <c r="R22" s="116"/>
      <c r="S22" s="117"/>
      <c r="T22" s="86"/>
      <c r="U22" s="86"/>
      <c r="V22" s="87"/>
      <c r="W22" s="88"/>
      <c r="X22" s="88"/>
      <c r="Y22" s="89"/>
      <c r="Z22" s="86"/>
      <c r="AA22" s="86"/>
      <c r="AB22" s="87"/>
      <c r="AC22" s="88"/>
      <c r="AD22" s="88"/>
      <c r="AE22" s="89"/>
      <c r="AF22" s="92"/>
    </row>
    <row r="23" spans="2:32" s="2" customFormat="1" ht="12">
      <c r="B23" s="118"/>
      <c r="C23" s="53"/>
      <c r="D23" s="53"/>
      <c r="E23" s="45"/>
      <c r="F23" s="41"/>
      <c r="G23" s="43"/>
      <c r="H23" s="47"/>
      <c r="I23" s="49"/>
      <c r="J23" s="51"/>
      <c r="K23" s="28"/>
      <c r="L23" s="105" t="e">
        <f>IF(AND(OR(AND(BACKLAY="BACK",(G23&gt;(INDEX(Ratings,MATCH(A23,SelectionID,0))))),AND(BACKLAY="LAY",(G23&lt;(INDEX(Ratings,MATCH(A23,SelectionID,0)))))),Overrounds2&lt;UserOverround,TimeTillJump2&lt;UserTimeTillJump,ISBLANK(InPlay2)),BACKLAY,"")</f>
        <v>#N/A</v>
      </c>
      <c r="M23" s="55">
        <f>IF(B23="","",G23)</f>
      </c>
      <c r="N23" s="55">
        <f>IF(B23="","",IF(BACKLAY="BACK",stake/(G23-1),stake*(H23/(H23-1))-stake))</f>
      </c>
      <c r="O23" s="56"/>
      <c r="P23" s="10"/>
      <c r="Q23" s="10"/>
      <c r="R23" s="11"/>
      <c r="S23" s="12"/>
      <c r="T23" s="132"/>
      <c r="U23" s="133"/>
      <c r="V23" s="134"/>
      <c r="W23" s="132"/>
      <c r="X23" s="133"/>
      <c r="Y23" s="134"/>
      <c r="Z23" s="132"/>
      <c r="AA23" s="133"/>
      <c r="AB23" s="134"/>
      <c r="AC23" s="132"/>
      <c r="AD23" s="133"/>
      <c r="AE23" s="134"/>
      <c r="AF23" s="93">
        <f>_xlfn.IFERROR(100/G23,"")</f>
      </c>
    </row>
    <row r="24" spans="1:32" ht="12.75">
      <c r="A24" s="1"/>
      <c r="B24" s="119"/>
      <c r="C24" s="54"/>
      <c r="D24" s="54"/>
      <c r="E24" s="46"/>
      <c r="F24" s="42"/>
      <c r="G24" s="44"/>
      <c r="H24" s="48"/>
      <c r="I24" s="50"/>
      <c r="J24" s="52"/>
      <c r="K24" s="29"/>
      <c r="L24" s="120"/>
      <c r="M24" s="121"/>
      <c r="N24" s="121"/>
      <c r="O24" s="121"/>
      <c r="P24" s="121"/>
      <c r="Q24" s="121"/>
      <c r="R24" s="121"/>
      <c r="S24" s="122"/>
      <c r="T24" s="57"/>
      <c r="U24" s="57"/>
      <c r="V24" s="58"/>
      <c r="W24" s="59"/>
      <c r="X24" s="59"/>
      <c r="Y24" s="60"/>
      <c r="Z24" s="57"/>
      <c r="AA24" s="57"/>
      <c r="AB24" s="58"/>
      <c r="AC24" s="59"/>
      <c r="AD24" s="59"/>
      <c r="AE24" s="60"/>
      <c r="AF24" s="94"/>
    </row>
    <row r="25" spans="2:32" s="2" customFormat="1" ht="12">
      <c r="B25" s="113"/>
      <c r="C25" s="63"/>
      <c r="D25" s="63"/>
      <c r="E25" s="64"/>
      <c r="F25" s="65"/>
      <c r="G25" s="66"/>
      <c r="H25" s="67"/>
      <c r="I25" s="68"/>
      <c r="J25" s="69"/>
      <c r="K25" s="70"/>
      <c r="L25" s="71" t="e">
        <f>IF(AND(OR(AND(BACKLAY="BACK",(G25&gt;(INDEX(Ratings,MATCH(A25,SelectionID,0))))),AND(BACKLAY="LAY",(G25&lt;(INDEX(Ratings,MATCH(A25,SelectionID,0)))))),Overrounds2&lt;UserOverround,TimeTillJump2&lt;UserTimeTillJump,ISBLANK(InPlay2)),BACKLAY,"")</f>
        <v>#N/A</v>
      </c>
      <c r="M25" s="72">
        <f>IF(B25="","",G25)</f>
      </c>
      <c r="N25" s="72">
        <f>IF(B25="","",IF(BACKLAY="BACK",stake/(G25-1),stake*(H25/(H25-1))-stake))</f>
      </c>
      <c r="O25" s="73"/>
      <c r="P25" s="74"/>
      <c r="Q25" s="74"/>
      <c r="R25" s="75"/>
      <c r="S25" s="76"/>
      <c r="T25" s="135"/>
      <c r="U25" s="136"/>
      <c r="V25" s="137"/>
      <c r="W25" s="135"/>
      <c r="X25" s="136"/>
      <c r="Y25" s="137"/>
      <c r="Z25" s="135"/>
      <c r="AA25" s="136"/>
      <c r="AB25" s="137"/>
      <c r="AC25" s="135"/>
      <c r="AD25" s="136"/>
      <c r="AE25" s="137"/>
      <c r="AF25" s="95">
        <f>_xlfn.IFERROR(100/G25,"")</f>
      </c>
    </row>
    <row r="26" spans="1:32" ht="12.75">
      <c r="A26" s="1"/>
      <c r="B26" s="114"/>
      <c r="C26" s="78"/>
      <c r="D26" s="78"/>
      <c r="E26" s="79"/>
      <c r="F26" s="80"/>
      <c r="G26" s="81"/>
      <c r="H26" s="82"/>
      <c r="I26" s="83"/>
      <c r="J26" s="84"/>
      <c r="K26" s="85"/>
      <c r="L26" s="115"/>
      <c r="M26" s="128"/>
      <c r="N26" s="128"/>
      <c r="O26" s="128"/>
      <c r="P26" s="128"/>
      <c r="Q26" s="128"/>
      <c r="R26" s="128"/>
      <c r="S26" s="129"/>
      <c r="T26" s="86"/>
      <c r="U26" s="86"/>
      <c r="V26" s="87"/>
      <c r="W26" s="88"/>
      <c r="X26" s="88"/>
      <c r="Y26" s="89"/>
      <c r="Z26" s="86"/>
      <c r="AA26" s="86"/>
      <c r="AB26" s="87"/>
      <c r="AC26" s="88"/>
      <c r="AD26" s="88"/>
      <c r="AE26" s="89"/>
      <c r="AF26" s="92"/>
    </row>
    <row r="27" spans="2:32" s="2" customFormat="1" ht="12">
      <c r="B27" s="118"/>
      <c r="C27" s="53"/>
      <c r="D27" s="53"/>
      <c r="E27" s="45"/>
      <c r="F27" s="41"/>
      <c r="G27" s="43"/>
      <c r="H27" s="47"/>
      <c r="I27" s="49"/>
      <c r="J27" s="51"/>
      <c r="K27" s="28"/>
      <c r="L27" s="105" t="e">
        <f>IF(AND(OR(AND(BACKLAY="BACK",(G27&gt;(INDEX(Ratings,MATCH(A27,SelectionID,0))))),AND(BACKLAY="LAY",(G27&lt;(INDEX(Ratings,MATCH(A27,SelectionID,0)))))),Overrounds2&lt;UserOverround,TimeTillJump2&lt;UserTimeTillJump,ISBLANK(InPlay2)),BACKLAY,"")</f>
        <v>#N/A</v>
      </c>
      <c r="M27" s="55">
        <f>IF(B27="","",G27)</f>
      </c>
      <c r="N27" s="55">
        <f>IF(B27="","",IF(BACKLAY="BACK",stake/(G27-1),stake*(H27/(H27-1))-stake))</f>
      </c>
      <c r="O27" s="56"/>
      <c r="P27" s="10"/>
      <c r="Q27" s="10"/>
      <c r="R27" s="11"/>
      <c r="S27" s="12"/>
      <c r="T27" s="132"/>
      <c r="U27" s="133"/>
      <c r="V27" s="134"/>
      <c r="W27" s="132"/>
      <c r="X27" s="133"/>
      <c r="Y27" s="134"/>
      <c r="Z27" s="132"/>
      <c r="AA27" s="133"/>
      <c r="AB27" s="134"/>
      <c r="AC27" s="132"/>
      <c r="AD27" s="133"/>
      <c r="AE27" s="134"/>
      <c r="AF27" s="93">
        <f>_xlfn.IFERROR(100/G27,"")</f>
      </c>
    </row>
    <row r="28" spans="1:32" ht="12.75">
      <c r="A28" s="1"/>
      <c r="B28" s="119"/>
      <c r="C28" s="54"/>
      <c r="D28" s="54"/>
      <c r="E28" s="46"/>
      <c r="F28" s="42"/>
      <c r="G28" s="44"/>
      <c r="H28" s="48"/>
      <c r="I28" s="50"/>
      <c r="J28" s="52"/>
      <c r="K28" s="29"/>
      <c r="L28" s="120"/>
      <c r="M28" s="121"/>
      <c r="N28" s="121"/>
      <c r="O28" s="121"/>
      <c r="P28" s="121"/>
      <c r="Q28" s="121"/>
      <c r="R28" s="121"/>
      <c r="S28" s="122"/>
      <c r="T28" s="57"/>
      <c r="U28" s="57"/>
      <c r="V28" s="58"/>
      <c r="W28" s="59"/>
      <c r="X28" s="59"/>
      <c r="Y28" s="60"/>
      <c r="Z28" s="57"/>
      <c r="AA28" s="57"/>
      <c r="AB28" s="58"/>
      <c r="AC28" s="59"/>
      <c r="AD28" s="59"/>
      <c r="AE28" s="60"/>
      <c r="AF28" s="94"/>
    </row>
    <row r="29" spans="2:32" s="2" customFormat="1" ht="12">
      <c r="B29" s="113"/>
      <c r="C29" s="63"/>
      <c r="D29" s="63"/>
      <c r="E29" s="64"/>
      <c r="F29" s="65"/>
      <c r="G29" s="66"/>
      <c r="H29" s="67"/>
      <c r="I29" s="68"/>
      <c r="J29" s="69"/>
      <c r="K29" s="70"/>
      <c r="L29" s="71" t="e">
        <f>IF(AND(OR(AND(BACKLAY="BACK",(G29&gt;(INDEX(Ratings,MATCH(A29,SelectionID,0))))),AND(BACKLAY="LAY",(G29&lt;(INDEX(Ratings,MATCH(A29,SelectionID,0)))))),Overrounds2&lt;UserOverround,TimeTillJump2&lt;UserTimeTillJump,ISBLANK(InPlay2)),BACKLAY,"")</f>
        <v>#N/A</v>
      </c>
      <c r="M29" s="72">
        <f>IF(B29="","",G29)</f>
      </c>
      <c r="N29" s="72">
        <f>IF(B29="","",IF(BACKLAY="BACK",stake/(G29-1),stake*(H29/(H29-1))-stake))</f>
      </c>
      <c r="O29" s="73"/>
      <c r="P29" s="74"/>
      <c r="Q29" s="74"/>
      <c r="R29" s="75"/>
      <c r="S29" s="76"/>
      <c r="T29" s="135"/>
      <c r="U29" s="136"/>
      <c r="V29" s="137"/>
      <c r="W29" s="135"/>
      <c r="X29" s="136"/>
      <c r="Y29" s="137"/>
      <c r="Z29" s="135"/>
      <c r="AA29" s="136"/>
      <c r="AB29" s="137"/>
      <c r="AC29" s="135"/>
      <c r="AD29" s="136"/>
      <c r="AE29" s="137"/>
      <c r="AF29" s="95">
        <f>_xlfn.IFERROR(100/G29,"")</f>
      </c>
    </row>
    <row r="30" spans="1:32" ht="12.75">
      <c r="A30" s="1"/>
      <c r="B30" s="114"/>
      <c r="C30" s="78"/>
      <c r="D30" s="78"/>
      <c r="E30" s="79"/>
      <c r="F30" s="80"/>
      <c r="G30" s="81"/>
      <c r="H30" s="82"/>
      <c r="I30" s="83"/>
      <c r="J30" s="84"/>
      <c r="K30" s="85"/>
      <c r="L30" s="115"/>
      <c r="M30" s="116"/>
      <c r="N30" s="116"/>
      <c r="O30" s="116"/>
      <c r="P30" s="116"/>
      <c r="Q30" s="116"/>
      <c r="R30" s="116"/>
      <c r="S30" s="117"/>
      <c r="T30" s="86"/>
      <c r="U30" s="86"/>
      <c r="V30" s="87"/>
      <c r="W30" s="88"/>
      <c r="X30" s="88"/>
      <c r="Y30" s="89"/>
      <c r="Z30" s="86"/>
      <c r="AA30" s="86"/>
      <c r="AB30" s="87"/>
      <c r="AC30" s="88"/>
      <c r="AD30" s="88"/>
      <c r="AE30" s="89"/>
      <c r="AF30" s="92"/>
    </row>
    <row r="31" spans="2:32" s="2" customFormat="1" ht="12">
      <c r="B31" s="118"/>
      <c r="C31" s="53"/>
      <c r="D31" s="53"/>
      <c r="E31" s="45"/>
      <c r="F31" s="41"/>
      <c r="G31" s="43"/>
      <c r="H31" s="47"/>
      <c r="I31" s="49"/>
      <c r="J31" s="51"/>
      <c r="K31" s="28"/>
      <c r="L31" s="105" t="e">
        <f>IF(AND(OR(AND(BACKLAY="BACK",(G31&gt;(INDEX(Ratings,MATCH(A31,SelectionID,0))))),AND(BACKLAY="LAY",(G31&lt;(INDEX(Ratings,MATCH(A31,SelectionID,0)))))),Overrounds2&lt;UserOverround,TimeTillJump2&lt;UserTimeTillJump,ISBLANK(InPlay2)),BACKLAY,"")</f>
        <v>#N/A</v>
      </c>
      <c r="M31" s="55">
        <f>IF(B31="","",G31)</f>
      </c>
      <c r="N31" s="55">
        <f>IF(B31="","",IF(BACKLAY="BACK",stake/(G31-1),stake*(H31/(H31-1))-stake))</f>
      </c>
      <c r="O31" s="56"/>
      <c r="P31" s="10"/>
      <c r="Q31" s="10"/>
      <c r="R31" s="11"/>
      <c r="S31" s="12"/>
      <c r="T31" s="132"/>
      <c r="U31" s="133"/>
      <c r="V31" s="134"/>
      <c r="W31" s="132"/>
      <c r="X31" s="133"/>
      <c r="Y31" s="134"/>
      <c r="Z31" s="132"/>
      <c r="AA31" s="133"/>
      <c r="AB31" s="134"/>
      <c r="AC31" s="132"/>
      <c r="AD31" s="133"/>
      <c r="AE31" s="134"/>
      <c r="AF31" s="93">
        <f>_xlfn.IFERROR(100/G31,"")</f>
      </c>
    </row>
    <row r="32" spans="1:32" ht="12.75">
      <c r="A32" s="1"/>
      <c r="B32" s="119"/>
      <c r="C32" s="54"/>
      <c r="D32" s="54"/>
      <c r="E32" s="46"/>
      <c r="F32" s="42"/>
      <c r="G32" s="44"/>
      <c r="H32" s="48"/>
      <c r="I32" s="50"/>
      <c r="J32" s="52"/>
      <c r="K32" s="29"/>
      <c r="L32" s="120"/>
      <c r="M32" s="121"/>
      <c r="N32" s="121"/>
      <c r="O32" s="121"/>
      <c r="P32" s="121"/>
      <c r="Q32" s="121"/>
      <c r="R32" s="121"/>
      <c r="S32" s="122"/>
      <c r="T32" s="57"/>
      <c r="U32" s="57"/>
      <c r="V32" s="58"/>
      <c r="W32" s="59"/>
      <c r="X32" s="59"/>
      <c r="Y32" s="60"/>
      <c r="Z32" s="57"/>
      <c r="AA32" s="57"/>
      <c r="AB32" s="58"/>
      <c r="AC32" s="59"/>
      <c r="AD32" s="59"/>
      <c r="AE32" s="60"/>
      <c r="AF32" s="94"/>
    </row>
    <row r="33" spans="2:32" s="2" customFormat="1" ht="12">
      <c r="B33" s="113"/>
      <c r="C33" s="63"/>
      <c r="D33" s="63"/>
      <c r="E33" s="64"/>
      <c r="F33" s="65"/>
      <c r="G33" s="66"/>
      <c r="H33" s="67"/>
      <c r="I33" s="68"/>
      <c r="J33" s="69"/>
      <c r="K33" s="70"/>
      <c r="L33" s="71" t="e">
        <f>IF(AND(OR(AND(BACKLAY="BACK",(G33&gt;(INDEX(Ratings,MATCH(A33,SelectionID,0))))),AND(BACKLAY="LAY",(G33&lt;(INDEX(Ratings,MATCH(A33,SelectionID,0)))))),Overrounds2&lt;UserOverround,TimeTillJump2&lt;UserTimeTillJump,ISBLANK(InPlay2)),BACKLAY,"")</f>
        <v>#N/A</v>
      </c>
      <c r="M33" s="72">
        <f>IF(B33="","",G33)</f>
      </c>
      <c r="N33" s="72">
        <f>IF(B33="","",IF(BACKLAY="BACK",stake/(G33-1),stake*(H33/(H33-1))-stake))</f>
      </c>
      <c r="O33" s="73"/>
      <c r="P33" s="74"/>
      <c r="Q33" s="74"/>
      <c r="R33" s="75"/>
      <c r="S33" s="76"/>
      <c r="T33" s="135"/>
      <c r="U33" s="136"/>
      <c r="V33" s="137"/>
      <c r="W33" s="135"/>
      <c r="X33" s="136"/>
      <c r="Y33" s="137"/>
      <c r="Z33" s="135"/>
      <c r="AA33" s="136"/>
      <c r="AB33" s="137"/>
      <c r="AC33" s="135"/>
      <c r="AD33" s="136"/>
      <c r="AE33" s="137"/>
      <c r="AF33" s="95">
        <f>_xlfn.IFERROR(100/G33,"")</f>
      </c>
    </row>
    <row r="34" spans="1:32" ht="12.75">
      <c r="A34" s="1"/>
      <c r="B34" s="114"/>
      <c r="C34" s="78"/>
      <c r="D34" s="78"/>
      <c r="E34" s="79"/>
      <c r="F34" s="80"/>
      <c r="G34" s="81"/>
      <c r="H34" s="82"/>
      <c r="I34" s="83"/>
      <c r="J34" s="84"/>
      <c r="K34" s="85"/>
      <c r="L34" s="115"/>
      <c r="M34" s="116"/>
      <c r="N34" s="116"/>
      <c r="O34" s="116"/>
      <c r="P34" s="116"/>
      <c r="Q34" s="116"/>
      <c r="R34" s="116"/>
      <c r="S34" s="117"/>
      <c r="T34" s="86"/>
      <c r="U34" s="86"/>
      <c r="V34" s="87"/>
      <c r="W34" s="88"/>
      <c r="X34" s="88"/>
      <c r="Y34" s="89"/>
      <c r="Z34" s="86"/>
      <c r="AA34" s="86"/>
      <c r="AB34" s="87"/>
      <c r="AC34" s="88"/>
      <c r="AD34" s="88"/>
      <c r="AE34" s="89"/>
      <c r="AF34" s="92"/>
    </row>
    <row r="35" spans="2:32" s="2" customFormat="1" ht="12">
      <c r="B35" s="118"/>
      <c r="C35" s="53"/>
      <c r="D35" s="53"/>
      <c r="E35" s="45"/>
      <c r="F35" s="41"/>
      <c r="G35" s="43"/>
      <c r="H35" s="47"/>
      <c r="I35" s="49"/>
      <c r="J35" s="51"/>
      <c r="K35" s="28"/>
      <c r="L35" s="105" t="e">
        <f>IF(AND(OR(AND(BACKLAY="BACK",(G35&gt;(INDEX(Ratings,MATCH(A35,SelectionID,0))))),AND(BACKLAY="LAY",(G35&lt;(INDEX(Ratings,MATCH(A35,SelectionID,0)))))),Overrounds2&lt;UserOverround,TimeTillJump2&lt;UserTimeTillJump,ISBLANK(InPlay2)),BACKLAY,"")</f>
        <v>#N/A</v>
      </c>
      <c r="M35" s="55">
        <f>IF(B35="","",G35)</f>
      </c>
      <c r="N35" s="55">
        <f>IF(B35="","",IF(BACKLAY="BACK",stake/(G35-1),stake*(H35/(H35-1))-stake))</f>
      </c>
      <c r="O35" s="56"/>
      <c r="P35" s="10"/>
      <c r="Q35" s="10"/>
      <c r="R35" s="11"/>
      <c r="S35" s="12"/>
      <c r="T35" s="132"/>
      <c r="U35" s="133"/>
      <c r="V35" s="134"/>
      <c r="W35" s="132"/>
      <c r="X35" s="133"/>
      <c r="Y35" s="134"/>
      <c r="Z35" s="132"/>
      <c r="AA35" s="133"/>
      <c r="AB35" s="134"/>
      <c r="AC35" s="132"/>
      <c r="AD35" s="133"/>
      <c r="AE35" s="134"/>
      <c r="AF35" s="93">
        <f>_xlfn.IFERROR(100/G35,"")</f>
      </c>
    </row>
    <row r="36" spans="1:32" ht="12.75">
      <c r="A36" s="1"/>
      <c r="B36" s="119"/>
      <c r="C36" s="54"/>
      <c r="D36" s="54"/>
      <c r="E36" s="46"/>
      <c r="F36" s="42"/>
      <c r="G36" s="44"/>
      <c r="H36" s="48"/>
      <c r="I36" s="50"/>
      <c r="J36" s="52"/>
      <c r="K36" s="29"/>
      <c r="L36" s="120"/>
      <c r="M36" s="121"/>
      <c r="N36" s="121"/>
      <c r="O36" s="121"/>
      <c r="P36" s="121"/>
      <c r="Q36" s="121"/>
      <c r="R36" s="121"/>
      <c r="S36" s="122"/>
      <c r="T36" s="57"/>
      <c r="U36" s="57"/>
      <c r="V36" s="58"/>
      <c r="W36" s="59"/>
      <c r="X36" s="59"/>
      <c r="Y36" s="60"/>
      <c r="Z36" s="57"/>
      <c r="AA36" s="57"/>
      <c r="AB36" s="58"/>
      <c r="AC36" s="59"/>
      <c r="AD36" s="59"/>
      <c r="AE36" s="60"/>
      <c r="AF36" s="94"/>
    </row>
    <row r="37" spans="2:32" s="2" customFormat="1" ht="12">
      <c r="B37" s="113"/>
      <c r="C37" s="63"/>
      <c r="D37" s="63"/>
      <c r="E37" s="64"/>
      <c r="F37" s="65"/>
      <c r="G37" s="66"/>
      <c r="H37" s="67"/>
      <c r="I37" s="68"/>
      <c r="J37" s="69"/>
      <c r="K37" s="70"/>
      <c r="L37" s="71" t="e">
        <f>IF(AND(OR(AND(BACKLAY="BACK",(G37&gt;(INDEX(Ratings,MATCH(A37,SelectionID,0))))),AND(BACKLAY="LAY",(G37&lt;(INDEX(Ratings,MATCH(A37,SelectionID,0)))))),Overrounds2&lt;UserOverround,TimeTillJump2&lt;UserTimeTillJump,ISBLANK(InPlay2)),BACKLAY,"")</f>
        <v>#N/A</v>
      </c>
      <c r="M37" s="72">
        <f>IF(B37="","",G37)</f>
      </c>
      <c r="N37" s="72">
        <f>IF(B37="","",IF(BACKLAY="BACK",stake/(G37-1),stake*(H37/(H37-1))-stake))</f>
      </c>
      <c r="O37" s="73"/>
      <c r="P37" s="74"/>
      <c r="Q37" s="74"/>
      <c r="R37" s="75"/>
      <c r="S37" s="76"/>
      <c r="T37" s="135"/>
      <c r="U37" s="136"/>
      <c r="V37" s="137"/>
      <c r="W37" s="135"/>
      <c r="X37" s="136"/>
      <c r="Y37" s="137"/>
      <c r="Z37" s="135"/>
      <c r="AA37" s="136"/>
      <c r="AB37" s="137"/>
      <c r="AC37" s="135"/>
      <c r="AD37" s="136"/>
      <c r="AE37" s="137"/>
      <c r="AF37" s="95">
        <f>_xlfn.IFERROR(100/G37,"")</f>
      </c>
    </row>
    <row r="38" spans="1:32" ht="12.75">
      <c r="A38" s="1"/>
      <c r="B38" s="114"/>
      <c r="C38" s="78"/>
      <c r="D38" s="78"/>
      <c r="E38" s="79"/>
      <c r="F38" s="80"/>
      <c r="G38" s="81"/>
      <c r="H38" s="82"/>
      <c r="I38" s="83"/>
      <c r="J38" s="84"/>
      <c r="K38" s="85"/>
      <c r="L38" s="115"/>
      <c r="M38" s="116"/>
      <c r="N38" s="116"/>
      <c r="O38" s="116"/>
      <c r="P38" s="116"/>
      <c r="Q38" s="116"/>
      <c r="R38" s="116"/>
      <c r="S38" s="117"/>
      <c r="T38" s="86"/>
      <c r="U38" s="86"/>
      <c r="V38" s="87"/>
      <c r="W38" s="88"/>
      <c r="X38" s="88"/>
      <c r="Y38" s="89"/>
      <c r="Z38" s="86"/>
      <c r="AA38" s="86"/>
      <c r="AB38" s="87"/>
      <c r="AC38" s="88"/>
      <c r="AD38" s="88"/>
      <c r="AE38" s="89"/>
      <c r="AF38" s="92"/>
    </row>
    <row r="39" spans="2:32" s="2" customFormat="1" ht="12">
      <c r="B39" s="118"/>
      <c r="C39" s="53"/>
      <c r="D39" s="53"/>
      <c r="E39" s="45"/>
      <c r="F39" s="41"/>
      <c r="G39" s="43"/>
      <c r="H39" s="47"/>
      <c r="I39" s="49"/>
      <c r="J39" s="51"/>
      <c r="K39" s="28"/>
      <c r="L39" s="105" t="e">
        <f>IF(AND(OR(AND(BACKLAY="BACK",(G39&gt;(INDEX(Ratings,MATCH(A39,SelectionID,0))))),AND(BACKLAY="LAY",(G39&lt;(INDEX(Ratings,MATCH(A39,SelectionID,0)))))),Overrounds2&lt;UserOverround,TimeTillJump2&lt;UserTimeTillJump,ISBLANK(InPlay2)),BACKLAY,"")</f>
        <v>#N/A</v>
      </c>
      <c r="M39" s="55">
        <f>IF(B39="","",G39)</f>
      </c>
      <c r="N39" s="55">
        <f>IF(B39="","",IF(BACKLAY="BACK",stake/(G39-1),stake*(H39/(H39-1))-stake))</f>
      </c>
      <c r="O39" s="56"/>
      <c r="P39" s="10"/>
      <c r="Q39" s="10"/>
      <c r="R39" s="11"/>
      <c r="S39" s="12"/>
      <c r="T39" s="132"/>
      <c r="U39" s="133"/>
      <c r="V39" s="134"/>
      <c r="W39" s="132"/>
      <c r="X39" s="133"/>
      <c r="Y39" s="134"/>
      <c r="Z39" s="132"/>
      <c r="AA39" s="133"/>
      <c r="AB39" s="134"/>
      <c r="AC39" s="132"/>
      <c r="AD39" s="133"/>
      <c r="AE39" s="134"/>
      <c r="AF39" s="93">
        <f>_xlfn.IFERROR(100/G39,"")</f>
      </c>
    </row>
    <row r="40" spans="1:32" ht="12.75">
      <c r="A40" s="1"/>
      <c r="B40" s="119"/>
      <c r="C40" s="54"/>
      <c r="D40" s="54"/>
      <c r="E40" s="46"/>
      <c r="F40" s="42"/>
      <c r="G40" s="44"/>
      <c r="H40" s="48"/>
      <c r="I40" s="50"/>
      <c r="J40" s="52"/>
      <c r="K40" s="29"/>
      <c r="L40" s="120"/>
      <c r="M40" s="121"/>
      <c r="N40" s="121"/>
      <c r="O40" s="121"/>
      <c r="P40" s="121"/>
      <c r="Q40" s="121"/>
      <c r="R40" s="121"/>
      <c r="S40" s="122"/>
      <c r="T40" s="57"/>
      <c r="U40" s="57"/>
      <c r="V40" s="58"/>
      <c r="W40" s="59"/>
      <c r="X40" s="59"/>
      <c r="Y40" s="60"/>
      <c r="Z40" s="57"/>
      <c r="AA40" s="57"/>
      <c r="AB40" s="58"/>
      <c r="AC40" s="59"/>
      <c r="AD40" s="59"/>
      <c r="AE40" s="60"/>
      <c r="AF40" s="94"/>
    </row>
    <row r="41" spans="2:32" s="2" customFormat="1" ht="12">
      <c r="B41" s="113"/>
      <c r="C41" s="63"/>
      <c r="D41" s="63"/>
      <c r="E41" s="64"/>
      <c r="F41" s="65"/>
      <c r="G41" s="66"/>
      <c r="H41" s="67"/>
      <c r="I41" s="68"/>
      <c r="J41" s="69"/>
      <c r="K41" s="70"/>
      <c r="L41" s="71" t="e">
        <f>IF(AND(OR(AND(BACKLAY="BACK",(G41&gt;(INDEX(Ratings,MATCH(A41,SelectionID,0))))),AND(BACKLAY="LAY",(G41&lt;(INDEX(Ratings,MATCH(A41,SelectionID,0)))))),Overrounds2&lt;UserOverround,TimeTillJump2&lt;UserTimeTillJump,ISBLANK(InPlay2)),BACKLAY,"")</f>
        <v>#N/A</v>
      </c>
      <c r="M41" s="72">
        <f>IF(B41="","",G41)</f>
      </c>
      <c r="N41" s="72">
        <f>IF(B41="","",IF(BACKLAY="BACK",stake/(G41-1),stake*(H41/(H41-1))-stake))</f>
      </c>
      <c r="O41" s="73"/>
      <c r="P41" s="74"/>
      <c r="Q41" s="74"/>
      <c r="R41" s="75"/>
      <c r="S41" s="76"/>
      <c r="T41" s="135"/>
      <c r="U41" s="136"/>
      <c r="V41" s="137"/>
      <c r="W41" s="135"/>
      <c r="X41" s="136"/>
      <c r="Y41" s="137"/>
      <c r="Z41" s="135"/>
      <c r="AA41" s="136"/>
      <c r="AB41" s="137"/>
      <c r="AC41" s="135"/>
      <c r="AD41" s="136"/>
      <c r="AE41" s="137"/>
      <c r="AF41" s="95">
        <f>_xlfn.IFERROR(100/G41,"")</f>
      </c>
    </row>
    <row r="42" spans="1:32" ht="12.75">
      <c r="A42" s="1"/>
      <c r="B42" s="114"/>
      <c r="C42" s="78"/>
      <c r="D42" s="78"/>
      <c r="E42" s="79"/>
      <c r="F42" s="80"/>
      <c r="G42" s="81"/>
      <c r="H42" s="82"/>
      <c r="I42" s="83"/>
      <c r="J42" s="84"/>
      <c r="K42" s="85"/>
      <c r="L42" s="115" t="s">
        <v>47</v>
      </c>
      <c r="M42" s="116"/>
      <c r="N42" s="116"/>
      <c r="O42" s="116"/>
      <c r="P42" s="116"/>
      <c r="Q42" s="116"/>
      <c r="R42" s="116"/>
      <c r="S42" s="117"/>
      <c r="T42" s="86"/>
      <c r="U42" s="86"/>
      <c r="V42" s="87"/>
      <c r="W42" s="88"/>
      <c r="X42" s="88"/>
      <c r="Y42" s="89"/>
      <c r="Z42" s="86"/>
      <c r="AA42" s="86"/>
      <c r="AB42" s="87"/>
      <c r="AC42" s="88"/>
      <c r="AD42" s="88"/>
      <c r="AE42" s="89"/>
      <c r="AF42" s="92"/>
    </row>
    <row r="43" spans="2:32" s="2" customFormat="1" ht="12">
      <c r="B43" s="118"/>
      <c r="C43" s="53"/>
      <c r="D43" s="53"/>
      <c r="E43" s="45"/>
      <c r="F43" s="41"/>
      <c r="G43" s="43"/>
      <c r="H43" s="47"/>
      <c r="I43" s="49"/>
      <c r="J43" s="51"/>
      <c r="K43" s="28"/>
      <c r="L43" s="105" t="e">
        <f>IF(AND(OR(AND(BACKLAY="BACK",(G43&gt;(INDEX(Ratings,MATCH(A43,SelectionID,0))))),AND(BACKLAY="LAY",(G43&lt;(INDEX(Ratings,MATCH(A43,SelectionID,0)))))),Overrounds2&lt;UserOverround,TimeTillJump2&lt;UserTimeTillJump,ISBLANK(InPlay2)),BACKLAY,"")</f>
        <v>#N/A</v>
      </c>
      <c r="M43" s="55">
        <f>IF(B43="","",G43)</f>
      </c>
      <c r="N43" s="55">
        <f>IF(B43="","",IF(BACKLAY="BACK",stake/(G43-1),stake*(H43/(H43-1))-stake))</f>
      </c>
      <c r="O43" s="56"/>
      <c r="P43" s="10"/>
      <c r="Q43" s="10"/>
      <c r="R43" s="11"/>
      <c r="S43" s="12"/>
      <c r="T43" s="132"/>
      <c r="U43" s="133"/>
      <c r="V43" s="134"/>
      <c r="W43" s="132"/>
      <c r="X43" s="133"/>
      <c r="Y43" s="134"/>
      <c r="Z43" s="132"/>
      <c r="AA43" s="133"/>
      <c r="AB43" s="134"/>
      <c r="AC43" s="132"/>
      <c r="AD43" s="133"/>
      <c r="AE43" s="134"/>
      <c r="AF43" s="93">
        <f>_xlfn.IFERROR(100/G43,"")</f>
      </c>
    </row>
    <row r="44" spans="1:32" ht="12.75">
      <c r="A44" s="1"/>
      <c r="B44" s="119"/>
      <c r="C44" s="54"/>
      <c r="D44" s="54"/>
      <c r="E44" s="46"/>
      <c r="F44" s="42"/>
      <c r="G44" s="44"/>
      <c r="H44" s="48"/>
      <c r="I44" s="50"/>
      <c r="J44" s="52"/>
      <c r="K44" s="29"/>
      <c r="L44" s="120" t="s">
        <v>47</v>
      </c>
      <c r="M44" s="121"/>
      <c r="N44" s="121"/>
      <c r="O44" s="121"/>
      <c r="P44" s="121"/>
      <c r="Q44" s="121"/>
      <c r="R44" s="121"/>
      <c r="S44" s="122"/>
      <c r="T44" s="57"/>
      <c r="U44" s="57"/>
      <c r="V44" s="58"/>
      <c r="W44" s="59"/>
      <c r="X44" s="59"/>
      <c r="Y44" s="60"/>
      <c r="Z44" s="57"/>
      <c r="AA44" s="57"/>
      <c r="AB44" s="58"/>
      <c r="AC44" s="59"/>
      <c r="AD44" s="59"/>
      <c r="AE44" s="60"/>
      <c r="AF44" s="94"/>
    </row>
    <row r="45" spans="2:32" s="2" customFormat="1" ht="12">
      <c r="B45" s="113"/>
      <c r="C45" s="63"/>
      <c r="D45" s="63"/>
      <c r="E45" s="64"/>
      <c r="F45" s="65"/>
      <c r="G45" s="66"/>
      <c r="H45" s="67"/>
      <c r="I45" s="68"/>
      <c r="J45" s="69"/>
      <c r="K45" s="70"/>
      <c r="L45" s="71" t="e">
        <f>IF(AND(OR(AND(BACKLAY="BACK",(G45&gt;(INDEX(Ratings,MATCH(A45,SelectionID,0))))),AND(BACKLAY="LAY",(G45&lt;(INDEX(Ratings,MATCH(A45,SelectionID,0)))))),Overrounds2&lt;UserOverround,TimeTillJump2&lt;UserTimeTillJump,ISBLANK(InPlay2)),BACKLAY,"")</f>
        <v>#N/A</v>
      </c>
      <c r="M45" s="72">
        <f>IF(B45="","",G45)</f>
      </c>
      <c r="N45" s="72">
        <f>IF(B45="","",IF(BACKLAY="BACK",stake/(G45-1),stake*(H45/(H45-1))-stake))</f>
      </c>
      <c r="O45" s="73"/>
      <c r="P45" s="74"/>
      <c r="Q45" s="74"/>
      <c r="R45" s="75"/>
      <c r="S45" s="76"/>
      <c r="T45" s="135"/>
      <c r="U45" s="136"/>
      <c r="V45" s="137"/>
      <c r="W45" s="135"/>
      <c r="X45" s="136"/>
      <c r="Y45" s="137"/>
      <c r="Z45" s="135"/>
      <c r="AA45" s="136"/>
      <c r="AB45" s="137"/>
      <c r="AC45" s="135"/>
      <c r="AD45" s="136"/>
      <c r="AE45" s="137"/>
      <c r="AF45" s="95">
        <f>_xlfn.IFERROR(100/G45,"")</f>
      </c>
    </row>
    <row r="46" spans="1:32" ht="12.75">
      <c r="A46" s="1"/>
      <c r="B46" s="114"/>
      <c r="C46" s="78"/>
      <c r="D46" s="78"/>
      <c r="E46" s="79"/>
      <c r="F46" s="80"/>
      <c r="G46" s="81"/>
      <c r="H46" s="82"/>
      <c r="I46" s="83"/>
      <c r="J46" s="84"/>
      <c r="K46" s="85"/>
      <c r="L46" s="115" t="s">
        <v>47</v>
      </c>
      <c r="M46" s="116"/>
      <c r="N46" s="116"/>
      <c r="O46" s="116"/>
      <c r="P46" s="116"/>
      <c r="Q46" s="116"/>
      <c r="R46" s="116"/>
      <c r="S46" s="117"/>
      <c r="T46" s="86"/>
      <c r="U46" s="86"/>
      <c r="V46" s="87"/>
      <c r="W46" s="88"/>
      <c r="X46" s="88"/>
      <c r="Y46" s="89"/>
      <c r="Z46" s="86"/>
      <c r="AA46" s="86"/>
      <c r="AB46" s="87"/>
      <c r="AC46" s="88"/>
      <c r="AD46" s="88"/>
      <c r="AE46" s="89"/>
      <c r="AF46" s="92"/>
    </row>
    <row r="47" spans="2:32" s="2" customFormat="1" ht="12">
      <c r="B47" s="118"/>
      <c r="C47" s="53"/>
      <c r="D47" s="53"/>
      <c r="E47" s="45"/>
      <c r="F47" s="41"/>
      <c r="G47" s="43"/>
      <c r="H47" s="47"/>
      <c r="I47" s="49"/>
      <c r="J47" s="51"/>
      <c r="K47" s="28"/>
      <c r="L47" s="105" t="e">
        <f>IF(AND(OR(AND(BACKLAY="BACK",(G47&gt;(INDEX(Ratings,MATCH(A47,SelectionID,0))))),AND(BACKLAY="LAY",(G47&lt;(INDEX(Ratings,MATCH(A47,SelectionID,0)))))),Overrounds2&lt;UserOverround,TimeTillJump2&lt;UserTimeTillJump,ISBLANK(InPlay2)),BACKLAY,"")</f>
        <v>#N/A</v>
      </c>
      <c r="M47" s="55">
        <f>IF(B47="","",G47)</f>
      </c>
      <c r="N47" s="55">
        <f>IF(B47="","",IF(BACKLAY="BACK",stake/(G47-1),stake*(H47/(H47-1))-stake))</f>
      </c>
      <c r="O47" s="56"/>
      <c r="P47" s="10"/>
      <c r="Q47" s="10"/>
      <c r="R47" s="11"/>
      <c r="S47" s="12"/>
      <c r="T47" s="132"/>
      <c r="U47" s="133"/>
      <c r="V47" s="134"/>
      <c r="W47" s="132"/>
      <c r="X47" s="133"/>
      <c r="Y47" s="134"/>
      <c r="Z47" s="132"/>
      <c r="AA47" s="133"/>
      <c r="AB47" s="134"/>
      <c r="AC47" s="132"/>
      <c r="AD47" s="133"/>
      <c r="AE47" s="134"/>
      <c r="AF47" s="93">
        <f>_xlfn.IFERROR(100/G47,"")</f>
      </c>
    </row>
    <row r="48" spans="1:32" ht="12.75">
      <c r="A48" s="1"/>
      <c r="B48" s="119"/>
      <c r="C48" s="54"/>
      <c r="D48" s="54"/>
      <c r="E48" s="46"/>
      <c r="F48" s="42"/>
      <c r="G48" s="44"/>
      <c r="H48" s="48"/>
      <c r="I48" s="50"/>
      <c r="J48" s="52"/>
      <c r="K48" s="29"/>
      <c r="L48" s="120" t="s">
        <v>47</v>
      </c>
      <c r="M48" s="121"/>
      <c r="N48" s="121"/>
      <c r="O48" s="121"/>
      <c r="P48" s="121"/>
      <c r="Q48" s="121"/>
      <c r="R48" s="121"/>
      <c r="S48" s="122"/>
      <c r="T48" s="57"/>
      <c r="U48" s="57"/>
      <c r="V48" s="58"/>
      <c r="W48" s="59"/>
      <c r="X48" s="59"/>
      <c r="Y48" s="60"/>
      <c r="Z48" s="57"/>
      <c r="AA48" s="57"/>
      <c r="AB48" s="58"/>
      <c r="AC48" s="59"/>
      <c r="AD48" s="59"/>
      <c r="AE48" s="60"/>
      <c r="AF48" s="94"/>
    </row>
    <row r="49" spans="2:32" s="2" customFormat="1" ht="12">
      <c r="B49" s="113"/>
      <c r="C49" s="63"/>
      <c r="D49" s="63"/>
      <c r="E49" s="64"/>
      <c r="F49" s="65"/>
      <c r="G49" s="66"/>
      <c r="H49" s="67"/>
      <c r="I49" s="68"/>
      <c r="J49" s="69"/>
      <c r="K49" s="70"/>
      <c r="L49" s="71" t="e">
        <f>IF(AND(OR(AND(BACKLAY="BACK",(G49&gt;(INDEX(Ratings,MATCH(A49,SelectionID,0))))),AND(BACKLAY="LAY",(G49&lt;(INDEX(Ratings,MATCH(A49,SelectionID,0)))))),Overrounds2&lt;UserOverround,TimeTillJump2&lt;UserTimeTillJump,ISBLANK(InPlay2)),BACKLAY,"")</f>
        <v>#N/A</v>
      </c>
      <c r="M49" s="72">
        <f>IF(B49="","",G49)</f>
      </c>
      <c r="N49" s="72">
        <f>IF(B49="","",IF(BACKLAY="BACK",stake/(G49-1),stake*(H49/(H49-1))-stake))</f>
      </c>
      <c r="O49" s="73"/>
      <c r="P49" s="74"/>
      <c r="Q49" s="74"/>
      <c r="R49" s="75"/>
      <c r="S49" s="76"/>
      <c r="T49" s="135"/>
      <c r="U49" s="136"/>
      <c r="V49" s="137"/>
      <c r="W49" s="135"/>
      <c r="X49" s="136"/>
      <c r="Y49" s="137"/>
      <c r="Z49" s="135"/>
      <c r="AA49" s="136"/>
      <c r="AB49" s="137"/>
      <c r="AC49" s="135"/>
      <c r="AD49" s="136"/>
      <c r="AE49" s="137"/>
      <c r="AF49" s="95">
        <f>_xlfn.IFERROR(100/G49,"")</f>
      </c>
    </row>
    <row r="50" spans="1:32" ht="12.75">
      <c r="A50" s="1"/>
      <c r="B50" s="114"/>
      <c r="C50" s="78"/>
      <c r="D50" s="78"/>
      <c r="E50" s="79"/>
      <c r="F50" s="80"/>
      <c r="G50" s="81"/>
      <c r="H50" s="82"/>
      <c r="I50" s="83"/>
      <c r="J50" s="84"/>
      <c r="K50" s="85"/>
      <c r="L50" s="115" t="s">
        <v>47</v>
      </c>
      <c r="M50" s="116"/>
      <c r="N50" s="116"/>
      <c r="O50" s="116"/>
      <c r="P50" s="116"/>
      <c r="Q50" s="116"/>
      <c r="R50" s="116"/>
      <c r="S50" s="117"/>
      <c r="T50" s="86"/>
      <c r="U50" s="86"/>
      <c r="V50" s="87"/>
      <c r="W50" s="88"/>
      <c r="X50" s="88"/>
      <c r="Y50" s="89"/>
      <c r="Z50" s="86"/>
      <c r="AA50" s="86"/>
      <c r="AB50" s="87"/>
      <c r="AC50" s="88"/>
      <c r="AD50" s="88"/>
      <c r="AE50" s="89"/>
      <c r="AF50" s="92"/>
    </row>
    <row r="51" spans="2:32" s="2" customFormat="1" ht="12">
      <c r="B51" s="118"/>
      <c r="C51" s="53"/>
      <c r="D51" s="53"/>
      <c r="E51" s="45"/>
      <c r="F51" s="41"/>
      <c r="G51" s="43"/>
      <c r="H51" s="47"/>
      <c r="I51" s="49"/>
      <c r="J51" s="51"/>
      <c r="K51" s="28"/>
      <c r="L51" s="105" t="e">
        <f>IF(AND(OR(AND(BACKLAY="BACK",(G51&gt;(INDEX(Ratings,MATCH(A51,SelectionID,0))))),AND(BACKLAY="LAY",(G51&lt;(INDEX(Ratings,MATCH(A51,SelectionID,0)))))),Overrounds2&lt;UserOverround,TimeTillJump2&lt;UserTimeTillJump,ISBLANK(InPlay2)),BACKLAY,"")</f>
        <v>#N/A</v>
      </c>
      <c r="M51" s="55">
        <f>IF(B51="","",G51)</f>
      </c>
      <c r="N51" s="55">
        <f>IF(B51="","",IF(BACKLAY="BACK",stake/(G51-1),stake*(H51/(H51-1))-stake))</f>
      </c>
      <c r="O51" s="56"/>
      <c r="P51" s="10"/>
      <c r="Q51" s="10"/>
      <c r="R51" s="11"/>
      <c r="S51" s="12"/>
      <c r="T51" s="132"/>
      <c r="U51" s="133"/>
      <c r="V51" s="134"/>
      <c r="W51" s="132"/>
      <c r="X51" s="133"/>
      <c r="Y51" s="134"/>
      <c r="Z51" s="132"/>
      <c r="AA51" s="133"/>
      <c r="AB51" s="134"/>
      <c r="AC51" s="132"/>
      <c r="AD51" s="133"/>
      <c r="AE51" s="134"/>
      <c r="AF51" s="93">
        <f>_xlfn.IFERROR(100/G51,"")</f>
      </c>
    </row>
    <row r="52" spans="1:32" ht="12.75">
      <c r="A52" s="1"/>
      <c r="B52" s="119"/>
      <c r="C52" s="54"/>
      <c r="D52" s="54"/>
      <c r="E52" s="46"/>
      <c r="F52" s="42"/>
      <c r="G52" s="44"/>
      <c r="H52" s="48"/>
      <c r="I52" s="50"/>
      <c r="J52" s="52"/>
      <c r="K52" s="29"/>
      <c r="L52" s="120" t="s">
        <v>47</v>
      </c>
      <c r="M52" s="121"/>
      <c r="N52" s="121"/>
      <c r="O52" s="121"/>
      <c r="P52" s="121"/>
      <c r="Q52" s="121"/>
      <c r="R52" s="121"/>
      <c r="S52" s="122"/>
      <c r="T52" s="57"/>
      <c r="U52" s="57"/>
      <c r="V52" s="58"/>
      <c r="W52" s="59"/>
      <c r="X52" s="59"/>
      <c r="Y52" s="60"/>
      <c r="Z52" s="57"/>
      <c r="AA52" s="57"/>
      <c r="AB52" s="58"/>
      <c r="AC52" s="59"/>
      <c r="AD52" s="59"/>
      <c r="AE52" s="60"/>
      <c r="AF52" s="94"/>
    </row>
    <row r="53" spans="2:32" s="2" customFormat="1" ht="12">
      <c r="B53" s="113"/>
      <c r="C53" s="63"/>
      <c r="D53" s="63"/>
      <c r="E53" s="64"/>
      <c r="F53" s="65"/>
      <c r="G53" s="66"/>
      <c r="H53" s="67"/>
      <c r="I53" s="68"/>
      <c r="J53" s="69"/>
      <c r="K53" s="70"/>
      <c r="L53" s="71" t="e">
        <f>IF(AND(OR(AND(BACKLAY="BACK",(G53&gt;(INDEX(Ratings,MATCH(A53,SelectionID,0))))),AND(BACKLAY="LAY",(G53&lt;(INDEX(Ratings,MATCH(A53,SelectionID,0)))))),Overrounds2&lt;UserOverround,TimeTillJump2&lt;UserTimeTillJump,ISBLANK(InPlay2)),BACKLAY,"")</f>
        <v>#N/A</v>
      </c>
      <c r="M53" s="72">
        <f>IF(B53="","",G53)</f>
      </c>
      <c r="N53" s="72">
        <f>IF(B53="","",IF(BACKLAY="BACK",stake/(G53-1),stake*(H53/(H53-1))-stake))</f>
      </c>
      <c r="O53" s="73"/>
      <c r="P53" s="74"/>
      <c r="Q53" s="74"/>
      <c r="R53" s="75"/>
      <c r="S53" s="76"/>
      <c r="T53" s="135"/>
      <c r="U53" s="136"/>
      <c r="V53" s="137"/>
      <c r="W53" s="135"/>
      <c r="X53" s="136"/>
      <c r="Y53" s="137"/>
      <c r="Z53" s="135"/>
      <c r="AA53" s="136"/>
      <c r="AB53" s="137"/>
      <c r="AC53" s="135"/>
      <c r="AD53" s="136"/>
      <c r="AE53" s="137"/>
      <c r="AF53" s="95">
        <f>_xlfn.IFERROR(100/G53,"")</f>
      </c>
    </row>
    <row r="54" spans="1:32" ht="12.75">
      <c r="A54" s="1"/>
      <c r="B54" s="114"/>
      <c r="C54" s="78"/>
      <c r="D54" s="78"/>
      <c r="E54" s="79"/>
      <c r="F54" s="80"/>
      <c r="G54" s="81"/>
      <c r="H54" s="82"/>
      <c r="I54" s="83"/>
      <c r="J54" s="84"/>
      <c r="K54" s="85"/>
      <c r="L54" s="115" t="s">
        <v>47</v>
      </c>
      <c r="M54" s="116"/>
      <c r="N54" s="116"/>
      <c r="O54" s="116"/>
      <c r="P54" s="116"/>
      <c r="Q54" s="116"/>
      <c r="R54" s="116"/>
      <c r="S54" s="117"/>
      <c r="T54" s="86"/>
      <c r="U54" s="86"/>
      <c r="V54" s="87"/>
      <c r="W54" s="88"/>
      <c r="X54" s="88"/>
      <c r="Y54" s="89"/>
      <c r="Z54" s="86"/>
      <c r="AA54" s="86"/>
      <c r="AB54" s="87"/>
      <c r="AC54" s="88"/>
      <c r="AD54" s="88"/>
      <c r="AE54" s="89"/>
      <c r="AF54" s="92"/>
    </row>
    <row r="55" spans="2:32" s="2" customFormat="1" ht="12">
      <c r="B55" s="118"/>
      <c r="C55" s="53"/>
      <c r="D55" s="53"/>
      <c r="E55" s="45"/>
      <c r="F55" s="41"/>
      <c r="G55" s="43"/>
      <c r="H55" s="47"/>
      <c r="I55" s="49"/>
      <c r="J55" s="51"/>
      <c r="K55" s="28"/>
      <c r="L55" s="105" t="e">
        <f>IF(AND(OR(AND(BACKLAY="BACK",(G55&gt;(INDEX(Ratings,MATCH(A55,SelectionID,0))))),AND(BACKLAY="LAY",(G55&lt;(INDEX(Ratings,MATCH(A55,SelectionID,0)))))),Overrounds2&lt;UserOverround,TimeTillJump2&lt;UserTimeTillJump,ISBLANK(InPlay2)),BACKLAY,"")</f>
        <v>#N/A</v>
      </c>
      <c r="M55" s="55">
        <f>IF(B55="","",G55)</f>
      </c>
      <c r="N55" s="55">
        <f>IF(B55="","",IF(BACKLAY="BACK",stake/(G55-1),stake*(H55/(H55-1))-stake))</f>
      </c>
      <c r="O55" s="56"/>
      <c r="P55" s="10"/>
      <c r="Q55" s="10"/>
      <c r="R55" s="11"/>
      <c r="S55" s="12"/>
      <c r="T55" s="132"/>
      <c r="U55" s="133"/>
      <c r="V55" s="134"/>
      <c r="W55" s="132"/>
      <c r="X55" s="133"/>
      <c r="Y55" s="134"/>
      <c r="Z55" s="132"/>
      <c r="AA55" s="133"/>
      <c r="AB55" s="134"/>
      <c r="AC55" s="132"/>
      <c r="AD55" s="133"/>
      <c r="AE55" s="134"/>
      <c r="AF55" s="93">
        <f>_xlfn.IFERROR(100/G55,"")</f>
      </c>
    </row>
    <row r="56" spans="1:32" ht="12.75">
      <c r="A56" s="1"/>
      <c r="B56" s="119"/>
      <c r="C56" s="54"/>
      <c r="D56" s="54"/>
      <c r="E56" s="46"/>
      <c r="F56" s="42"/>
      <c r="G56" s="44"/>
      <c r="H56" s="48"/>
      <c r="I56" s="50"/>
      <c r="J56" s="52"/>
      <c r="K56" s="29"/>
      <c r="L56" s="120" t="s">
        <v>47</v>
      </c>
      <c r="M56" s="121"/>
      <c r="N56" s="121"/>
      <c r="O56" s="121"/>
      <c r="P56" s="121"/>
      <c r="Q56" s="121"/>
      <c r="R56" s="121"/>
      <c r="S56" s="122"/>
      <c r="T56" s="57"/>
      <c r="U56" s="57"/>
      <c r="V56" s="58"/>
      <c r="W56" s="59"/>
      <c r="X56" s="59"/>
      <c r="Y56" s="60"/>
      <c r="Z56" s="57"/>
      <c r="AA56" s="57"/>
      <c r="AB56" s="58"/>
      <c r="AC56" s="59"/>
      <c r="AD56" s="59"/>
      <c r="AE56" s="60"/>
      <c r="AF56" s="94"/>
    </row>
    <row r="57" spans="1:32" s="2" customFormat="1" ht="12">
      <c r="A57" s="90"/>
      <c r="B57" s="113"/>
      <c r="C57" s="63"/>
      <c r="D57" s="63"/>
      <c r="E57" s="64"/>
      <c r="F57" s="65"/>
      <c r="G57" s="66"/>
      <c r="H57" s="67"/>
      <c r="I57" s="68"/>
      <c r="J57" s="69"/>
      <c r="K57" s="70"/>
      <c r="L57" s="71" t="e">
        <f>IF(AND(OR(AND(BACKLAY="BACK",(G57&gt;(INDEX(Ratings,MATCH(A57,SelectionID,0))))),AND(BACKLAY="LAY",(G57&lt;(INDEX(Ratings,MATCH(A57,SelectionID,0)))))),Overrounds2&lt;UserOverround,TimeTillJump2&lt;UserTimeTillJump,ISBLANK(InPlay2)),BACKLAY,"")</f>
        <v>#N/A</v>
      </c>
      <c r="M57" s="72">
        <f>IF(B57="","",G57)</f>
      </c>
      <c r="N57" s="72">
        <f>IF(B57="","",IF(BACKLAY="BACK",stake/(G57-1),stake*(H57/(H57-1))-stake))</f>
      </c>
      <c r="O57" s="73"/>
      <c r="P57" s="74"/>
      <c r="Q57" s="74"/>
      <c r="R57" s="75"/>
      <c r="S57" s="76"/>
      <c r="T57" s="135"/>
      <c r="U57" s="136"/>
      <c r="V57" s="137"/>
      <c r="W57" s="135"/>
      <c r="X57" s="136"/>
      <c r="Y57" s="137"/>
      <c r="Z57" s="135"/>
      <c r="AA57" s="136"/>
      <c r="AB57" s="137"/>
      <c r="AC57" s="135"/>
      <c r="AD57" s="136"/>
      <c r="AE57" s="137"/>
      <c r="AF57" s="95">
        <f>_xlfn.IFERROR(100/G57,"")</f>
      </c>
    </row>
    <row r="58" spans="1:32" ht="12.75">
      <c r="A58" s="91"/>
      <c r="B58" s="114"/>
      <c r="C58" s="78"/>
      <c r="D58" s="78"/>
      <c r="E58" s="79"/>
      <c r="F58" s="80"/>
      <c r="G58" s="81"/>
      <c r="H58" s="82"/>
      <c r="I58" s="83"/>
      <c r="J58" s="84"/>
      <c r="K58" s="85"/>
      <c r="L58" s="115" t="s">
        <v>47</v>
      </c>
      <c r="M58" s="116"/>
      <c r="N58" s="116"/>
      <c r="O58" s="116"/>
      <c r="P58" s="116"/>
      <c r="Q58" s="116"/>
      <c r="R58" s="116"/>
      <c r="S58" s="117"/>
      <c r="T58" s="86"/>
      <c r="U58" s="86"/>
      <c r="V58" s="87"/>
      <c r="W58" s="88"/>
      <c r="X58" s="88"/>
      <c r="Y58" s="89"/>
      <c r="Z58" s="86"/>
      <c r="AA58" s="86"/>
      <c r="AB58" s="87"/>
      <c r="AC58" s="88"/>
      <c r="AD58" s="88"/>
      <c r="AE58" s="89"/>
      <c r="AF58" s="92"/>
    </row>
    <row r="59" spans="2:32" s="2" customFormat="1" ht="12">
      <c r="B59" s="118"/>
      <c r="C59" s="53"/>
      <c r="D59" s="53"/>
      <c r="E59" s="45"/>
      <c r="F59" s="41"/>
      <c r="G59" s="43"/>
      <c r="H59" s="47"/>
      <c r="I59" s="49"/>
      <c r="J59" s="51"/>
      <c r="K59" s="28"/>
      <c r="L59" s="105" t="e">
        <f>IF(AND(OR(AND(BACKLAY="BACK",(G59&gt;(INDEX(Ratings,MATCH(A59,SelectionID,0))))),AND(BACKLAY="LAY",(G59&lt;(INDEX(Ratings,MATCH(A59,SelectionID,0)))))),Overrounds2&lt;UserOverround,TimeTillJump2&lt;UserTimeTillJump,ISBLANK(InPlay2)),BACKLAY,"")</f>
        <v>#N/A</v>
      </c>
      <c r="M59" s="55">
        <f>IF(B59="","",G59)</f>
      </c>
      <c r="N59" s="55">
        <f>IF(B59="","",IF(BACKLAY="BACK",stake/(G59-1),stake*(H59/(H59-1))-stake))</f>
      </c>
      <c r="O59" s="56"/>
      <c r="P59" s="10"/>
      <c r="Q59" s="10"/>
      <c r="R59" s="11"/>
      <c r="S59" s="12"/>
      <c r="T59" s="132"/>
      <c r="U59" s="133"/>
      <c r="V59" s="134"/>
      <c r="W59" s="132"/>
      <c r="X59" s="133"/>
      <c r="Y59" s="134"/>
      <c r="Z59" s="132"/>
      <c r="AA59" s="133"/>
      <c r="AB59" s="134"/>
      <c r="AC59" s="132"/>
      <c r="AD59" s="133"/>
      <c r="AE59" s="134"/>
      <c r="AF59" s="93">
        <f>_xlfn.IFERROR(100/G59,"")</f>
      </c>
    </row>
    <row r="60" spans="1:32" ht="12.75">
      <c r="A60" s="1"/>
      <c r="B60" s="119"/>
      <c r="C60" s="54"/>
      <c r="D60" s="54"/>
      <c r="E60" s="46"/>
      <c r="F60" s="42"/>
      <c r="G60" s="44"/>
      <c r="H60" s="48"/>
      <c r="I60" s="50"/>
      <c r="J60" s="52"/>
      <c r="K60" s="29"/>
      <c r="L60" s="120" t="s">
        <v>47</v>
      </c>
      <c r="M60" s="121"/>
      <c r="N60" s="121"/>
      <c r="O60" s="121"/>
      <c r="P60" s="121"/>
      <c r="Q60" s="121"/>
      <c r="R60" s="121"/>
      <c r="S60" s="122"/>
      <c r="T60" s="57"/>
      <c r="U60" s="57"/>
      <c r="V60" s="58"/>
      <c r="W60" s="59"/>
      <c r="X60" s="59"/>
      <c r="Y60" s="60"/>
      <c r="Z60" s="57"/>
      <c r="AA60" s="57"/>
      <c r="AB60" s="58"/>
      <c r="AC60" s="59"/>
      <c r="AD60" s="59"/>
      <c r="AE60" s="60"/>
      <c r="AF60" s="94"/>
    </row>
    <row r="61" spans="2:32" s="2" customFormat="1" ht="12">
      <c r="B61" s="113"/>
      <c r="C61" s="63"/>
      <c r="D61" s="63"/>
      <c r="E61" s="64"/>
      <c r="F61" s="65"/>
      <c r="G61" s="66"/>
      <c r="H61" s="67"/>
      <c r="I61" s="68"/>
      <c r="J61" s="69"/>
      <c r="K61" s="70"/>
      <c r="L61" s="71" t="e">
        <f>IF(AND(OR(AND(BACKLAY="BACK",(G61&gt;(INDEX(Ratings,MATCH(A61,SelectionID,0))))),AND(BACKLAY="LAY",(G61&lt;(INDEX(Ratings,MATCH(A61,SelectionID,0)))))),Overrounds2&lt;UserOverround,TimeTillJump2&lt;UserTimeTillJump,ISBLANK(InPlay2)),BACKLAY,"")</f>
        <v>#N/A</v>
      </c>
      <c r="M61" s="72">
        <f>IF(B61="","",G61)</f>
      </c>
      <c r="N61" s="72">
        <f>IF(B61="","",IF(BACKLAY="BACK",stake/(G61-1),stake*(H61/(H61-1))-stake))</f>
      </c>
      <c r="O61" s="73"/>
      <c r="P61" s="74"/>
      <c r="Q61" s="74"/>
      <c r="R61" s="75"/>
      <c r="S61" s="76"/>
      <c r="T61" s="135"/>
      <c r="U61" s="136"/>
      <c r="V61" s="137"/>
      <c r="W61" s="135"/>
      <c r="X61" s="136"/>
      <c r="Y61" s="137"/>
      <c r="Z61" s="135"/>
      <c r="AA61" s="136"/>
      <c r="AB61" s="137"/>
      <c r="AC61" s="135"/>
      <c r="AD61" s="136"/>
      <c r="AE61" s="137"/>
      <c r="AF61" s="95">
        <f>_xlfn.IFERROR(100/G61,"")</f>
      </c>
    </row>
    <row r="62" spans="1:32" ht="12.75">
      <c r="A62" s="1"/>
      <c r="B62" s="114"/>
      <c r="C62" s="78"/>
      <c r="D62" s="78"/>
      <c r="E62" s="79"/>
      <c r="F62" s="80"/>
      <c r="G62" s="81"/>
      <c r="H62" s="82"/>
      <c r="I62" s="83"/>
      <c r="J62" s="84"/>
      <c r="K62" s="85"/>
      <c r="L62" s="115" t="s">
        <v>47</v>
      </c>
      <c r="M62" s="116"/>
      <c r="N62" s="116"/>
      <c r="O62" s="116"/>
      <c r="P62" s="116"/>
      <c r="Q62" s="116"/>
      <c r="R62" s="116"/>
      <c r="S62" s="117"/>
      <c r="T62" s="86"/>
      <c r="U62" s="86"/>
      <c r="V62" s="87"/>
      <c r="W62" s="88"/>
      <c r="X62" s="88"/>
      <c r="Y62" s="89"/>
      <c r="Z62" s="86"/>
      <c r="AA62" s="86"/>
      <c r="AB62" s="87"/>
      <c r="AC62" s="88"/>
      <c r="AD62" s="88"/>
      <c r="AE62" s="89"/>
      <c r="AF62" s="92"/>
    </row>
    <row r="63" spans="2:32" s="2" customFormat="1" ht="12">
      <c r="B63" s="118"/>
      <c r="C63" s="53"/>
      <c r="D63" s="53"/>
      <c r="E63" s="45"/>
      <c r="F63" s="41"/>
      <c r="G63" s="43"/>
      <c r="H63" s="47"/>
      <c r="I63" s="49"/>
      <c r="J63" s="51"/>
      <c r="K63" s="28"/>
      <c r="L63" s="105" t="e">
        <f>IF(AND(OR(AND(BACKLAY="BACK",(G63&gt;(INDEX(Ratings,MATCH(A63,SelectionID,0))))),AND(BACKLAY="LAY",(G63&lt;(INDEX(Ratings,MATCH(A63,SelectionID,0)))))),Overrounds2&lt;UserOverround,TimeTillJump2&lt;UserTimeTillJump,ISBLANK(InPlay2)),BACKLAY,"")</f>
        <v>#N/A</v>
      </c>
      <c r="M63" s="55">
        <f>IF(B63="","",G63)</f>
      </c>
      <c r="N63" s="55">
        <f>IF(B63="","",IF(BACKLAY="BACK",stake/(G63-1),stake*(H63/(H63-1))-stake))</f>
      </c>
      <c r="O63" s="56"/>
      <c r="P63" s="10"/>
      <c r="Q63" s="10"/>
      <c r="R63" s="11"/>
      <c r="S63" s="12"/>
      <c r="T63" s="132"/>
      <c r="U63" s="133"/>
      <c r="V63" s="134"/>
      <c r="W63" s="132"/>
      <c r="X63" s="133"/>
      <c r="Y63" s="134"/>
      <c r="Z63" s="132"/>
      <c r="AA63" s="133"/>
      <c r="AB63" s="134"/>
      <c r="AC63" s="132"/>
      <c r="AD63" s="133"/>
      <c r="AE63" s="134"/>
      <c r="AF63" s="93">
        <f>_xlfn.IFERROR(100/G63,"")</f>
      </c>
    </row>
    <row r="64" spans="1:32" ht="12.75">
      <c r="A64" s="1"/>
      <c r="B64" s="119"/>
      <c r="C64" s="54"/>
      <c r="D64" s="54"/>
      <c r="E64" s="46"/>
      <c r="F64" s="42"/>
      <c r="G64" s="44"/>
      <c r="H64" s="48"/>
      <c r="I64" s="50"/>
      <c r="J64" s="52"/>
      <c r="K64" s="29"/>
      <c r="L64" s="120" t="s">
        <v>47</v>
      </c>
      <c r="M64" s="121"/>
      <c r="N64" s="121"/>
      <c r="O64" s="121"/>
      <c r="P64" s="121"/>
      <c r="Q64" s="121"/>
      <c r="R64" s="121"/>
      <c r="S64" s="122"/>
      <c r="T64" s="57"/>
      <c r="U64" s="57"/>
      <c r="V64" s="58"/>
      <c r="W64" s="59"/>
      <c r="X64" s="59"/>
      <c r="Y64" s="60"/>
      <c r="Z64" s="57"/>
      <c r="AA64" s="57"/>
      <c r="AB64" s="58"/>
      <c r="AC64" s="59"/>
      <c r="AD64" s="59"/>
      <c r="AE64" s="60"/>
      <c r="AF64" s="94"/>
    </row>
    <row r="65" spans="1:32" s="2" customFormat="1" ht="12">
      <c r="A65" s="90"/>
      <c r="B65" s="113"/>
      <c r="C65" s="63"/>
      <c r="D65" s="63"/>
      <c r="E65" s="64"/>
      <c r="F65" s="65"/>
      <c r="G65" s="66"/>
      <c r="H65" s="67"/>
      <c r="I65" s="68"/>
      <c r="J65" s="69"/>
      <c r="K65" s="70"/>
      <c r="L65" s="71" t="e">
        <f>IF(AND(OR(AND(BACKLAY="BACK",(G65&gt;(INDEX(Ratings,MATCH(A65,SelectionID,0))))),AND(BACKLAY="LAY",(G65&lt;(INDEX(Ratings,MATCH(A65,SelectionID,0)))))),Overrounds2&lt;UserOverround,TimeTillJump2&lt;UserTimeTillJump,ISBLANK(InPlay2)),BACKLAY,"")</f>
        <v>#N/A</v>
      </c>
      <c r="M65" s="72">
        <f>IF(B65="","",G65)</f>
      </c>
      <c r="N65" s="72">
        <f>IF(B65="","",IF(BACKLAY="BACK",stake/(G65-1),stake*(H65/(H65-1))-stake))</f>
      </c>
      <c r="O65" s="73"/>
      <c r="P65" s="74"/>
      <c r="Q65" s="74"/>
      <c r="R65" s="75"/>
      <c r="S65" s="76"/>
      <c r="T65" s="135"/>
      <c r="U65" s="136"/>
      <c r="V65" s="137"/>
      <c r="W65" s="135"/>
      <c r="X65" s="136"/>
      <c r="Y65" s="137"/>
      <c r="Z65" s="135"/>
      <c r="AA65" s="136"/>
      <c r="AB65" s="137"/>
      <c r="AC65" s="135"/>
      <c r="AD65" s="136"/>
      <c r="AE65" s="137"/>
      <c r="AF65" s="95">
        <f>_xlfn.IFERROR(100/G65,"")</f>
      </c>
    </row>
    <row r="66" spans="1:32" ht="12.75">
      <c r="A66" s="91"/>
      <c r="B66" s="114"/>
      <c r="C66" s="78"/>
      <c r="D66" s="78"/>
      <c r="E66" s="79"/>
      <c r="F66" s="80"/>
      <c r="G66" s="81"/>
      <c r="H66" s="82"/>
      <c r="I66" s="83"/>
      <c r="J66" s="84"/>
      <c r="K66" s="85"/>
      <c r="L66" s="115" t="s">
        <v>47</v>
      </c>
      <c r="M66" s="116"/>
      <c r="N66" s="116"/>
      <c r="O66" s="116"/>
      <c r="P66" s="116"/>
      <c r="Q66" s="116"/>
      <c r="R66" s="116"/>
      <c r="S66" s="117"/>
      <c r="T66" s="86"/>
      <c r="U66" s="86"/>
      <c r="V66" s="87"/>
      <c r="W66" s="88"/>
      <c r="X66" s="88"/>
      <c r="Y66" s="89"/>
      <c r="Z66" s="86"/>
      <c r="AA66" s="86"/>
      <c r="AB66" s="87"/>
      <c r="AC66" s="88"/>
      <c r="AD66" s="88"/>
      <c r="AE66" s="89"/>
      <c r="AF66" s="92"/>
    </row>
    <row r="67" spans="2:32" s="2" customFormat="1" ht="12">
      <c r="B67" s="118"/>
      <c r="C67" s="53"/>
      <c r="D67" s="53"/>
      <c r="E67" s="45"/>
      <c r="F67" s="41"/>
      <c r="G67" s="43"/>
      <c r="H67" s="47"/>
      <c r="I67" s="49"/>
      <c r="J67" s="51"/>
      <c r="K67" s="28"/>
      <c r="L67" s="105" t="e">
        <f>IF(AND(OR(AND(BACKLAY="BACK",(G67&gt;(INDEX(Ratings,MATCH(A67,SelectionID,0))))),AND(BACKLAY="LAY",(G67&lt;(INDEX(Ratings,MATCH(A67,SelectionID,0)))))),Overrounds2&lt;UserOverround,TimeTillJump2&lt;UserTimeTillJump,ISBLANK(InPlay2)),BACKLAY,"")</f>
        <v>#N/A</v>
      </c>
      <c r="M67" s="55">
        <f>IF(B67="","",G67)</f>
      </c>
      <c r="N67" s="55">
        <f>IF(B67="","",IF(BACKLAY="BACK",stake/(G67-1),stake*(H67/(H67-1))-stake))</f>
      </c>
      <c r="O67" s="56"/>
      <c r="P67" s="10"/>
      <c r="Q67" s="10"/>
      <c r="R67" s="11"/>
      <c r="S67" s="12"/>
      <c r="T67" s="132"/>
      <c r="U67" s="133"/>
      <c r="V67" s="134"/>
      <c r="W67" s="132"/>
      <c r="X67" s="133"/>
      <c r="Y67" s="134"/>
      <c r="Z67" s="132"/>
      <c r="AA67" s="133"/>
      <c r="AB67" s="134"/>
      <c r="AC67" s="132"/>
      <c r="AD67" s="133"/>
      <c r="AE67" s="134"/>
      <c r="AF67" s="93">
        <f>_xlfn.IFERROR(100/G67,"")</f>
      </c>
    </row>
    <row r="68" spans="1:32" ht="12.75">
      <c r="A68" s="1"/>
      <c r="B68" s="119"/>
      <c r="C68" s="54"/>
      <c r="D68" s="54"/>
      <c r="E68" s="46"/>
      <c r="F68" s="42"/>
      <c r="G68" s="44"/>
      <c r="H68" s="48"/>
      <c r="I68" s="50"/>
      <c r="J68" s="52"/>
      <c r="K68" s="29"/>
      <c r="L68" s="120" t="s">
        <v>47</v>
      </c>
      <c r="M68" s="121"/>
      <c r="N68" s="121"/>
      <c r="O68" s="121"/>
      <c r="P68" s="121"/>
      <c r="Q68" s="121"/>
      <c r="R68" s="121"/>
      <c r="S68" s="122"/>
      <c r="T68" s="57"/>
      <c r="U68" s="57"/>
      <c r="V68" s="58"/>
      <c r="W68" s="59"/>
      <c r="X68" s="59"/>
      <c r="Y68" s="60"/>
      <c r="Z68" s="57"/>
      <c r="AA68" s="57"/>
      <c r="AB68" s="58"/>
      <c r="AC68" s="59"/>
      <c r="AD68" s="59"/>
      <c r="AE68" s="60"/>
      <c r="AF68" s="94"/>
    </row>
    <row r="69" spans="1:32" ht="12.75">
      <c r="A69" s="1"/>
      <c r="B69" s="1"/>
      <c r="C69" s="1"/>
      <c r="D69" s="1"/>
      <c r="E69" s="1"/>
      <c r="F69" s="1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AF69" s="40"/>
    </row>
    <row r="70" spans="1:18" ht="12.75">
      <c r="A70" s="1"/>
      <c r="B70" s="1"/>
      <c r="C70" s="1"/>
      <c r="D70" s="1"/>
      <c r="E70" s="1"/>
      <c r="F70" s="1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5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5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5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5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5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5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5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5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5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5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5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5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5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5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5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5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5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5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5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5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5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5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5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5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5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5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5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5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5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5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5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5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5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5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5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5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5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5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5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5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5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5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5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5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5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5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5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5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5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5"/>
      <c r="H129" s="5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5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5"/>
      <c r="H131" s="5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5"/>
      <c r="H132" s="5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5"/>
      <c r="H133" s="5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5"/>
      <c r="H134" s="5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5"/>
      <c r="H135" s="5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5"/>
      <c r="H136" s="5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5"/>
      <c r="H137" s="5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5"/>
      <c r="H138" s="5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5"/>
      <c r="H139" s="5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5"/>
      <c r="H140" s="5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5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5"/>
      <c r="H142" s="5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5"/>
      <c r="H143" s="5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5"/>
      <c r="H144" s="5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5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5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5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5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5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5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5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5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5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5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5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5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5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5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5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5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5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5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5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5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5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5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5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1"/>
      <c r="G170" s="5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5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5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5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5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5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"/>
      <c r="C176" s="1"/>
      <c r="D176" s="1"/>
      <c r="E176" s="1"/>
      <c r="F176" s="1"/>
      <c r="G176" s="5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C177" s="1"/>
      <c r="D177" s="1"/>
      <c r="E177" s="1"/>
      <c r="F177" s="1"/>
      <c r="G177" s="5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1"/>
      <c r="C178" s="1"/>
      <c r="D178" s="1"/>
      <c r="E178" s="1"/>
      <c r="F178" s="1"/>
      <c r="G178" s="5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1"/>
      <c r="C179" s="1"/>
      <c r="D179" s="1"/>
      <c r="E179" s="1"/>
      <c r="F179" s="1"/>
      <c r="G179" s="5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1"/>
      <c r="G180" s="5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1"/>
      <c r="C181" s="1"/>
      <c r="D181" s="1"/>
      <c r="E181" s="1"/>
      <c r="F181" s="1"/>
      <c r="G181" s="5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1"/>
      <c r="B182" s="1"/>
      <c r="C182" s="1"/>
      <c r="D182" s="1"/>
      <c r="E182" s="1"/>
      <c r="F182" s="1"/>
      <c r="G182" s="5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1"/>
      <c r="B183" s="1"/>
      <c r="C183" s="1"/>
      <c r="D183" s="1"/>
      <c r="E183" s="1"/>
      <c r="F183" s="1"/>
      <c r="G183" s="5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"/>
      <c r="B184" s="1"/>
      <c r="C184" s="1"/>
      <c r="D184" s="1"/>
      <c r="E184" s="1"/>
      <c r="F184" s="1"/>
      <c r="G184" s="5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"/>
      <c r="B185" s="1"/>
      <c r="C185" s="1"/>
      <c r="D185" s="1"/>
      <c r="E185" s="1"/>
      <c r="F185" s="1"/>
      <c r="G185" s="5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"/>
      <c r="B186" s="1"/>
      <c r="C186" s="1"/>
      <c r="D186" s="1"/>
      <c r="E186" s="1"/>
      <c r="F186" s="1"/>
      <c r="G186" s="5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1"/>
      <c r="B187" s="1"/>
      <c r="C187" s="1"/>
      <c r="D187" s="1"/>
      <c r="E187" s="1"/>
      <c r="F187" s="1"/>
      <c r="G187" s="5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1"/>
      <c r="B188" s="1"/>
      <c r="C188" s="1"/>
      <c r="D188" s="1"/>
      <c r="E188" s="1"/>
      <c r="F188" s="1"/>
      <c r="G188" s="5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1"/>
      <c r="B189" s="1"/>
      <c r="C189" s="1"/>
      <c r="D189" s="1"/>
      <c r="E189" s="1"/>
      <c r="F189" s="1"/>
      <c r="G189" s="5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1"/>
      <c r="B190" s="1"/>
      <c r="C190" s="1"/>
      <c r="D190" s="1"/>
      <c r="E190" s="1"/>
      <c r="F190" s="1"/>
      <c r="G190" s="5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1"/>
      <c r="B191" s="1"/>
      <c r="C191" s="1"/>
      <c r="D191" s="1"/>
      <c r="E191" s="1"/>
      <c r="F191" s="1"/>
      <c r="G191" s="5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1"/>
      <c r="B192" s="1"/>
      <c r="C192" s="1"/>
      <c r="D192" s="1"/>
      <c r="E192" s="1"/>
      <c r="F192" s="1"/>
      <c r="G192" s="5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1"/>
      <c r="B193" s="1"/>
      <c r="C193" s="1"/>
      <c r="D193" s="1"/>
      <c r="E193" s="1"/>
      <c r="F193" s="1"/>
      <c r="G193" s="5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1"/>
      <c r="B194" s="1"/>
      <c r="C194" s="1"/>
      <c r="D194" s="1"/>
      <c r="E194" s="1"/>
      <c r="F194" s="1"/>
      <c r="G194" s="5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1"/>
      <c r="B195" s="1"/>
      <c r="C195" s="1"/>
      <c r="D195" s="1"/>
      <c r="E195" s="1"/>
      <c r="F195" s="1"/>
      <c r="G195" s="5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1"/>
      <c r="B196" s="1"/>
      <c r="C196" s="1"/>
      <c r="D196" s="1"/>
      <c r="E196" s="1"/>
      <c r="F196" s="1"/>
      <c r="G196" s="5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1"/>
      <c r="B197" s="1"/>
      <c r="C197" s="1"/>
      <c r="D197" s="1"/>
      <c r="E197" s="1"/>
      <c r="F197" s="1"/>
      <c r="G197" s="5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1"/>
      <c r="B198" s="1"/>
      <c r="C198" s="1"/>
      <c r="D198" s="1"/>
      <c r="E198" s="1"/>
      <c r="F198" s="1"/>
      <c r="G198" s="5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1"/>
      <c r="B199" s="1"/>
      <c r="C199" s="1"/>
      <c r="D199" s="1"/>
      <c r="E199" s="1"/>
      <c r="F199" s="1"/>
      <c r="G199" s="5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1"/>
      <c r="B200" s="1"/>
      <c r="C200" s="1"/>
      <c r="D200" s="1"/>
      <c r="E200" s="1"/>
      <c r="F200" s="1"/>
      <c r="G200" s="5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>
      <c r="A201" s="1"/>
      <c r="B201" s="1"/>
      <c r="C201" s="1"/>
      <c r="D201" s="1"/>
      <c r="E201" s="1"/>
      <c r="F201" s="1"/>
      <c r="G201" s="5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>
      <c r="A202" s="1"/>
      <c r="B202" s="1"/>
      <c r="C202" s="1"/>
      <c r="D202" s="1"/>
      <c r="E202" s="1"/>
      <c r="F202" s="1"/>
      <c r="G202" s="5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>
      <c r="A203" s="1"/>
      <c r="B203" s="1"/>
      <c r="C203" s="1"/>
      <c r="D203" s="1"/>
      <c r="E203" s="1"/>
      <c r="F203" s="1"/>
      <c r="G203" s="5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</row>
  </sheetData>
  <sheetProtection/>
  <mergeCells count="188">
    <mergeCell ref="B67:B68"/>
    <mergeCell ref="T67:V67"/>
    <mergeCell ref="W67:Y67"/>
    <mergeCell ref="Z67:AB67"/>
    <mergeCell ref="AC67:AE67"/>
    <mergeCell ref="L68:S68"/>
    <mergeCell ref="B65:B66"/>
    <mergeCell ref="T65:V65"/>
    <mergeCell ref="W65:Y65"/>
    <mergeCell ref="Z65:AB65"/>
    <mergeCell ref="AC65:AE65"/>
    <mergeCell ref="L66:S66"/>
    <mergeCell ref="B63:B64"/>
    <mergeCell ref="T63:V63"/>
    <mergeCell ref="W63:Y63"/>
    <mergeCell ref="Z63:AB63"/>
    <mergeCell ref="AC63:AE63"/>
    <mergeCell ref="L64:S64"/>
    <mergeCell ref="B61:B62"/>
    <mergeCell ref="T61:V61"/>
    <mergeCell ref="W61:Y61"/>
    <mergeCell ref="Z61:AB61"/>
    <mergeCell ref="AC61:AE61"/>
    <mergeCell ref="L62:S62"/>
    <mergeCell ref="B59:B60"/>
    <mergeCell ref="T59:V59"/>
    <mergeCell ref="W59:Y59"/>
    <mergeCell ref="Z59:AB59"/>
    <mergeCell ref="AC59:AE59"/>
    <mergeCell ref="L60:S60"/>
    <mergeCell ref="B57:B58"/>
    <mergeCell ref="T57:V57"/>
    <mergeCell ref="W57:Y57"/>
    <mergeCell ref="Z57:AB57"/>
    <mergeCell ref="AC57:AE57"/>
    <mergeCell ref="L58:S58"/>
    <mergeCell ref="B55:B56"/>
    <mergeCell ref="T55:V55"/>
    <mergeCell ref="W55:Y55"/>
    <mergeCell ref="Z55:AB55"/>
    <mergeCell ref="AC55:AE55"/>
    <mergeCell ref="L56:S56"/>
    <mergeCell ref="B53:B54"/>
    <mergeCell ref="T53:V53"/>
    <mergeCell ref="W53:Y53"/>
    <mergeCell ref="Z53:AB53"/>
    <mergeCell ref="AC53:AE53"/>
    <mergeCell ref="L54:S54"/>
    <mergeCell ref="B51:B52"/>
    <mergeCell ref="T51:V51"/>
    <mergeCell ref="W51:Y51"/>
    <mergeCell ref="Z51:AB51"/>
    <mergeCell ref="AC51:AE51"/>
    <mergeCell ref="L52:S52"/>
    <mergeCell ref="B49:B50"/>
    <mergeCell ref="T49:V49"/>
    <mergeCell ref="W49:Y49"/>
    <mergeCell ref="Z49:AB49"/>
    <mergeCell ref="AC49:AE49"/>
    <mergeCell ref="L50:S50"/>
    <mergeCell ref="B47:B48"/>
    <mergeCell ref="T47:V47"/>
    <mergeCell ref="W47:Y47"/>
    <mergeCell ref="Z47:AB47"/>
    <mergeCell ref="AC47:AE47"/>
    <mergeCell ref="L48:S48"/>
    <mergeCell ref="B45:B46"/>
    <mergeCell ref="T45:V45"/>
    <mergeCell ref="W45:Y45"/>
    <mergeCell ref="Z45:AB45"/>
    <mergeCell ref="AC45:AE45"/>
    <mergeCell ref="L46:S46"/>
    <mergeCell ref="B43:B44"/>
    <mergeCell ref="T43:V43"/>
    <mergeCell ref="W43:Y43"/>
    <mergeCell ref="Z43:AB43"/>
    <mergeCell ref="AC43:AE43"/>
    <mergeCell ref="L44:S44"/>
    <mergeCell ref="B41:B42"/>
    <mergeCell ref="T41:V41"/>
    <mergeCell ref="W41:Y41"/>
    <mergeCell ref="Z41:AB41"/>
    <mergeCell ref="AC41:AE41"/>
    <mergeCell ref="L42:S42"/>
    <mergeCell ref="B39:B40"/>
    <mergeCell ref="T39:V39"/>
    <mergeCell ref="W39:Y39"/>
    <mergeCell ref="Z39:AB39"/>
    <mergeCell ref="AC39:AE39"/>
    <mergeCell ref="L40:S40"/>
    <mergeCell ref="B37:B38"/>
    <mergeCell ref="T37:V37"/>
    <mergeCell ref="W37:Y37"/>
    <mergeCell ref="Z37:AB37"/>
    <mergeCell ref="AC37:AE37"/>
    <mergeCell ref="L38:S38"/>
    <mergeCell ref="B35:B36"/>
    <mergeCell ref="T35:V35"/>
    <mergeCell ref="W35:Y35"/>
    <mergeCell ref="Z35:AB35"/>
    <mergeCell ref="AC35:AE35"/>
    <mergeCell ref="L36:S36"/>
    <mergeCell ref="B33:B34"/>
    <mergeCell ref="T33:V33"/>
    <mergeCell ref="W33:Y33"/>
    <mergeCell ref="Z33:AB33"/>
    <mergeCell ref="AC33:AE33"/>
    <mergeCell ref="L34:S34"/>
    <mergeCell ref="B31:B32"/>
    <mergeCell ref="T31:V31"/>
    <mergeCell ref="W31:Y31"/>
    <mergeCell ref="Z31:AB31"/>
    <mergeCell ref="AC31:AE31"/>
    <mergeCell ref="L32:S32"/>
    <mergeCell ref="B29:B30"/>
    <mergeCell ref="T29:V29"/>
    <mergeCell ref="W29:Y29"/>
    <mergeCell ref="Z29:AB29"/>
    <mergeCell ref="AC29:AE29"/>
    <mergeCell ref="L30:S30"/>
    <mergeCell ref="B27:B28"/>
    <mergeCell ref="T27:V27"/>
    <mergeCell ref="W27:Y27"/>
    <mergeCell ref="Z27:AB27"/>
    <mergeCell ref="AC27:AE27"/>
    <mergeCell ref="L28:S28"/>
    <mergeCell ref="B25:B26"/>
    <mergeCell ref="T25:V25"/>
    <mergeCell ref="W25:Y25"/>
    <mergeCell ref="Z25:AB25"/>
    <mergeCell ref="AC25:AE25"/>
    <mergeCell ref="L26:S26"/>
    <mergeCell ref="B23:B24"/>
    <mergeCell ref="T23:V23"/>
    <mergeCell ref="W23:Y23"/>
    <mergeCell ref="Z23:AB23"/>
    <mergeCell ref="AC23:AE23"/>
    <mergeCell ref="L24:S24"/>
    <mergeCell ref="B21:B22"/>
    <mergeCell ref="T21:V21"/>
    <mergeCell ref="W21:Y21"/>
    <mergeCell ref="Z21:AB21"/>
    <mergeCell ref="AC21:AE21"/>
    <mergeCell ref="L22:S22"/>
    <mergeCell ref="B19:B20"/>
    <mergeCell ref="T19:V19"/>
    <mergeCell ref="W19:Y19"/>
    <mergeCell ref="Z19:AB19"/>
    <mergeCell ref="AC19:AE19"/>
    <mergeCell ref="L20:S20"/>
    <mergeCell ref="B17:B18"/>
    <mergeCell ref="T17:V17"/>
    <mergeCell ref="W17:Y17"/>
    <mergeCell ref="Z17:AB17"/>
    <mergeCell ref="AC17:AE17"/>
    <mergeCell ref="L18:S18"/>
    <mergeCell ref="B15:B16"/>
    <mergeCell ref="T15:V15"/>
    <mergeCell ref="W15:Y15"/>
    <mergeCell ref="Z15:AB15"/>
    <mergeCell ref="AC15:AE15"/>
    <mergeCell ref="L16:S16"/>
    <mergeCell ref="B13:B14"/>
    <mergeCell ref="T13:V13"/>
    <mergeCell ref="W13:Y13"/>
    <mergeCell ref="Z13:AB13"/>
    <mergeCell ref="AC13:AE13"/>
    <mergeCell ref="L14:S14"/>
    <mergeCell ref="B11:B12"/>
    <mergeCell ref="T11:V11"/>
    <mergeCell ref="W11:Y11"/>
    <mergeCell ref="Z11:AB11"/>
    <mergeCell ref="AC11:AE11"/>
    <mergeCell ref="L12:S12"/>
    <mergeCell ref="AC7:AE7"/>
    <mergeCell ref="L8:S8"/>
    <mergeCell ref="B9:B10"/>
    <mergeCell ref="T9:V9"/>
    <mergeCell ref="W9:Y9"/>
    <mergeCell ref="Z9:AB9"/>
    <mergeCell ref="AC9:AE9"/>
    <mergeCell ref="L10:S10"/>
    <mergeCell ref="L5:N5"/>
    <mergeCell ref="L6:N6"/>
    <mergeCell ref="B7:B8"/>
    <mergeCell ref="T7:V7"/>
    <mergeCell ref="W7:Y7"/>
    <mergeCell ref="Z7:AB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F203"/>
  <sheetViews>
    <sheetView zoomScale="85" zoomScaleNormal="85" zoomScalePageLayoutView="0" workbookViewId="0" topLeftCell="B4">
      <selection activeCell="I30" sqref="I30"/>
    </sheetView>
  </sheetViews>
  <sheetFormatPr defaultColWidth="9.140625" defaultRowHeight="12.75"/>
  <cols>
    <col min="1" max="1" width="21.140625" style="0" hidden="1" customWidth="1"/>
    <col min="2" max="2" width="20.7109375" style="0" customWidth="1"/>
    <col min="3" max="3" width="11.28125" style="0" customWidth="1"/>
    <col min="4" max="4" width="12.7109375" style="0" customWidth="1"/>
    <col min="5" max="6" width="10.8515625" style="0" customWidth="1"/>
    <col min="7" max="8" width="10.8515625" style="4" customWidth="1"/>
    <col min="9" max="10" width="10.8515625" style="0" customWidth="1"/>
    <col min="11" max="11" width="15.8515625" style="0" customWidth="1"/>
    <col min="12" max="12" width="67.140625" style="0" customWidth="1"/>
    <col min="15" max="15" width="21.57421875" style="0" customWidth="1"/>
    <col min="16" max="18" width="19.28125" style="0" customWidth="1"/>
    <col min="19" max="19" width="14.8515625" style="0" customWidth="1"/>
    <col min="32" max="32" width="12.28125" style="0" bestFit="1" customWidth="1"/>
  </cols>
  <sheetData>
    <row r="1" spans="1:12" ht="12.75">
      <c r="A1">
        <v>1.163047228</v>
      </c>
      <c r="B1" s="20" t="s">
        <v>52</v>
      </c>
      <c r="C1" s="14"/>
      <c r="D1" s="14"/>
      <c r="E1" s="14"/>
      <c r="F1" s="14"/>
      <c r="G1" s="22"/>
      <c r="H1" s="21"/>
      <c r="I1" s="14"/>
      <c r="J1" s="14"/>
      <c r="K1" s="14"/>
      <c r="L1" s="19" t="s">
        <v>36</v>
      </c>
    </row>
    <row r="2" spans="2:16" ht="12.75">
      <c r="B2" s="2" t="s">
        <v>11</v>
      </c>
      <c r="C2" s="2">
        <v>6982.780000000001</v>
      </c>
      <c r="D2" s="2"/>
      <c r="E2" s="2" t="s">
        <v>26</v>
      </c>
      <c r="F2" s="2">
        <v>0</v>
      </c>
      <c r="G2" s="15"/>
      <c r="H2" s="15"/>
      <c r="I2" s="14"/>
      <c r="J2" s="14"/>
      <c r="K2" s="14"/>
      <c r="L2" s="20" t="s">
        <v>13</v>
      </c>
      <c r="M2" s="18"/>
      <c r="N2" s="18"/>
      <c r="O2" s="18"/>
      <c r="P2" s="18"/>
    </row>
    <row r="3" spans="2:12" ht="12.75">
      <c r="B3" s="2" t="s">
        <v>9</v>
      </c>
      <c r="C3" s="34">
        <v>0.6067013888888889</v>
      </c>
      <c r="D3" s="2"/>
      <c r="E3" s="34" t="s">
        <v>27</v>
      </c>
      <c r="F3" s="34">
        <v>0.6770833333333334</v>
      </c>
      <c r="G3" s="15"/>
      <c r="H3" s="15"/>
      <c r="I3" s="14"/>
      <c r="J3" s="14"/>
      <c r="K3" s="14"/>
      <c r="L3" s="20" t="s">
        <v>29</v>
      </c>
    </row>
    <row r="4" spans="2:12" ht="12.75">
      <c r="B4" s="2" t="s">
        <v>17</v>
      </c>
      <c r="C4" s="2">
        <v>9</v>
      </c>
      <c r="D4" s="2"/>
      <c r="E4" s="34" t="s">
        <v>28</v>
      </c>
      <c r="F4" s="34">
        <v>0.07037037037037037</v>
      </c>
      <c r="G4" s="36"/>
      <c r="H4" s="15"/>
      <c r="I4" s="14"/>
      <c r="J4" s="14"/>
      <c r="K4" s="14"/>
      <c r="L4" s="20" t="s">
        <v>23</v>
      </c>
    </row>
    <row r="5" spans="2:15" ht="12.75">
      <c r="B5" s="2" t="s">
        <v>18</v>
      </c>
      <c r="C5" s="2">
        <v>0</v>
      </c>
      <c r="D5" s="2"/>
      <c r="E5" s="16"/>
      <c r="F5" s="14"/>
      <c r="G5" s="15"/>
      <c r="H5" s="15"/>
      <c r="I5" s="14"/>
      <c r="J5" s="14"/>
      <c r="K5" s="14"/>
      <c r="L5" s="109" t="s">
        <v>19</v>
      </c>
      <c r="M5" s="110"/>
      <c r="N5" s="111"/>
      <c r="O5" s="30" t="s">
        <v>20</v>
      </c>
    </row>
    <row r="6" spans="2:15" s="3" customFormat="1" ht="12.75">
      <c r="B6" s="2" t="s">
        <v>21</v>
      </c>
      <c r="C6" s="31">
        <v>176.61</v>
      </c>
      <c r="D6" s="2"/>
      <c r="E6" s="2">
        <v>15</v>
      </c>
      <c r="F6" s="2"/>
      <c r="G6" s="17"/>
      <c r="H6" s="17"/>
      <c r="I6" s="2"/>
      <c r="J6" s="2"/>
      <c r="K6" s="2"/>
      <c r="L6" s="112"/>
      <c r="M6" s="112"/>
      <c r="N6" s="112"/>
      <c r="O6" s="101"/>
    </row>
    <row r="7" spans="1:32" ht="25.5">
      <c r="A7" s="2"/>
      <c r="B7" s="123" t="s">
        <v>0</v>
      </c>
      <c r="C7" s="26" t="s">
        <v>10</v>
      </c>
      <c r="D7" s="33" t="s">
        <v>22</v>
      </c>
      <c r="E7" s="6"/>
      <c r="F7" s="6"/>
      <c r="G7" s="13" t="s">
        <v>1</v>
      </c>
      <c r="H7" s="13" t="s">
        <v>2</v>
      </c>
      <c r="I7" s="6"/>
      <c r="J7" s="6"/>
      <c r="K7" s="9" t="s">
        <v>15</v>
      </c>
      <c r="L7" s="8" t="s">
        <v>24</v>
      </c>
      <c r="M7" s="9" t="s">
        <v>3</v>
      </c>
      <c r="N7" s="9" t="s">
        <v>4</v>
      </c>
      <c r="O7" s="9" t="s">
        <v>5</v>
      </c>
      <c r="P7" s="9" t="s">
        <v>6</v>
      </c>
      <c r="Q7" s="9" t="s">
        <v>7</v>
      </c>
      <c r="R7" s="9" t="s">
        <v>8</v>
      </c>
      <c r="S7" s="7" t="s">
        <v>12</v>
      </c>
      <c r="T7" s="130" t="s">
        <v>30</v>
      </c>
      <c r="U7" s="131"/>
      <c r="V7" s="131"/>
      <c r="W7" s="130" t="s">
        <v>31</v>
      </c>
      <c r="X7" s="131"/>
      <c r="Y7" s="131"/>
      <c r="Z7" s="130" t="s">
        <v>32</v>
      </c>
      <c r="AA7" s="130"/>
      <c r="AB7" s="130"/>
      <c r="AC7" s="130" t="s">
        <v>33</v>
      </c>
      <c r="AD7" s="130"/>
      <c r="AE7" s="130"/>
      <c r="AF7" s="39" t="s">
        <v>39</v>
      </c>
    </row>
    <row r="8" spans="1:32" ht="13.5">
      <c r="A8" s="2"/>
      <c r="B8" s="124"/>
      <c r="C8" s="27"/>
      <c r="D8" s="32" t="s">
        <v>25</v>
      </c>
      <c r="E8" s="25"/>
      <c r="F8" s="23"/>
      <c r="G8" s="24"/>
      <c r="H8" s="24"/>
      <c r="I8" s="23"/>
      <c r="J8" s="23"/>
      <c r="K8" s="9" t="s">
        <v>16</v>
      </c>
      <c r="L8" s="125" t="s">
        <v>14</v>
      </c>
      <c r="M8" s="126"/>
      <c r="N8" s="126"/>
      <c r="O8" s="126"/>
      <c r="P8" s="126"/>
      <c r="Q8" s="126"/>
      <c r="R8" s="126"/>
      <c r="S8" s="127"/>
      <c r="T8" s="9" t="s">
        <v>34</v>
      </c>
      <c r="U8" s="9" t="s">
        <v>4</v>
      </c>
      <c r="V8" s="35" t="s">
        <v>35</v>
      </c>
      <c r="W8" s="9" t="s">
        <v>34</v>
      </c>
      <c r="X8" s="9" t="s">
        <v>4</v>
      </c>
      <c r="Y8" s="35" t="s">
        <v>35</v>
      </c>
      <c r="Z8" s="9" t="s">
        <v>34</v>
      </c>
      <c r="AA8" s="9" t="s">
        <v>4</v>
      </c>
      <c r="AB8" s="35" t="s">
        <v>35</v>
      </c>
      <c r="AC8" s="9" t="s">
        <v>34</v>
      </c>
      <c r="AD8" s="9" t="s">
        <v>4</v>
      </c>
      <c r="AE8" s="35" t="s">
        <v>35</v>
      </c>
      <c r="AF8" s="35">
        <f>SUM(AF9:AF68)</f>
        <v>0</v>
      </c>
    </row>
    <row r="9" spans="1:32" s="2" customFormat="1" ht="12">
      <c r="A9" s="61"/>
      <c r="B9" s="113"/>
      <c r="C9" s="63"/>
      <c r="D9" s="63"/>
      <c r="E9" s="64"/>
      <c r="F9" s="65"/>
      <c r="G9" s="66"/>
      <c r="H9" s="67"/>
      <c r="I9" s="68"/>
      <c r="J9" s="69"/>
      <c r="K9" s="70"/>
      <c r="L9" s="71" t="e">
        <f>IF(AND(OR(AND(BACKLAY="BACK",(G9&gt;(INDEX(Ratings,MATCH(A9,SelectionID,0))))),AND(BACKLAY="LAY",(G9&lt;(INDEX(Ratings,MATCH(A9,SelectionID,0)))))),Overrounds3&lt;UserOverround,TimeTillJump3&lt;UserTimeTillJump,ISBLANK(InPlay3)),BACKLAY,"")</f>
        <v>#N/A</v>
      </c>
      <c r="M9" s="72">
        <f>IF(B9="","",G9)</f>
      </c>
      <c r="N9" s="72">
        <f>IF(B9="","",IF(BACKLAY="BACK",stake/(G9-1),stake*(H9/(H9-1))-stake))</f>
      </c>
      <c r="O9" s="73"/>
      <c r="P9" s="74"/>
      <c r="Q9" s="74"/>
      <c r="R9" s="75"/>
      <c r="S9" s="76"/>
      <c r="T9" s="135"/>
      <c r="U9" s="136"/>
      <c r="V9" s="137"/>
      <c r="W9" s="135"/>
      <c r="X9" s="136"/>
      <c r="Y9" s="137"/>
      <c r="Z9" s="135"/>
      <c r="AA9" s="136"/>
      <c r="AB9" s="137"/>
      <c r="AC9" s="135"/>
      <c r="AD9" s="136"/>
      <c r="AE9" s="137"/>
      <c r="AF9" s="77">
        <f>_xlfn.IFERROR(100/G9,"")</f>
      </c>
    </row>
    <row r="10" spans="1:32" ht="12.75">
      <c r="A10" s="62"/>
      <c r="B10" s="114"/>
      <c r="C10" s="78"/>
      <c r="D10" s="78"/>
      <c r="E10" s="79"/>
      <c r="F10" s="80"/>
      <c r="G10" s="81"/>
      <c r="H10" s="82"/>
      <c r="I10" s="83"/>
      <c r="J10" s="84"/>
      <c r="K10" s="85"/>
      <c r="L10" s="115"/>
      <c r="M10" s="116"/>
      <c r="N10" s="116"/>
      <c r="O10" s="116"/>
      <c r="P10" s="116"/>
      <c r="Q10" s="116"/>
      <c r="R10" s="116"/>
      <c r="S10" s="117"/>
      <c r="T10" s="86"/>
      <c r="U10" s="86"/>
      <c r="V10" s="87"/>
      <c r="W10" s="88"/>
      <c r="X10" s="88"/>
      <c r="Y10" s="89"/>
      <c r="Z10" s="86"/>
      <c r="AA10" s="86"/>
      <c r="AB10" s="87"/>
      <c r="AC10" s="88"/>
      <c r="AD10" s="88"/>
      <c r="AE10" s="89"/>
      <c r="AF10" s="92"/>
    </row>
    <row r="11" spans="2:32" s="2" customFormat="1" ht="12">
      <c r="B11" s="118"/>
      <c r="C11" s="53"/>
      <c r="D11" s="53"/>
      <c r="E11" s="45"/>
      <c r="F11" s="41"/>
      <c r="G11" s="43"/>
      <c r="H11" s="47"/>
      <c r="I11" s="49"/>
      <c r="J11" s="51"/>
      <c r="K11" s="28"/>
      <c r="L11" s="105" t="e">
        <f>IF(AND(OR(AND(BACKLAY="BACK",(G11&gt;(INDEX(Ratings,MATCH(A11,SelectionID,0))))),AND(BACKLAY="LAY",(G11&lt;(INDEX(Ratings,MATCH(A11,SelectionID,0)))))),Overrounds3&lt;UserOverround,TimeTillJump3&lt;UserTimeTillJump,ISBLANK(InPlay3)),BACKLAY,"")</f>
        <v>#N/A</v>
      </c>
      <c r="M11" s="55">
        <f>IF(B11="","",G11)</f>
      </c>
      <c r="N11" s="55">
        <f>IF(B11="","",IF(BACKLAY="BACK",stake/(G11-1),stake*(H11/(H11-1))-stake))</f>
      </c>
      <c r="O11" s="56"/>
      <c r="P11" s="10"/>
      <c r="Q11" s="10"/>
      <c r="R11" s="11"/>
      <c r="S11" s="12"/>
      <c r="T11" s="132"/>
      <c r="U11" s="133"/>
      <c r="V11" s="134"/>
      <c r="W11" s="132"/>
      <c r="X11" s="133"/>
      <c r="Y11" s="134"/>
      <c r="Z11" s="132"/>
      <c r="AA11" s="133"/>
      <c r="AB11" s="134"/>
      <c r="AC11" s="132"/>
      <c r="AD11" s="133"/>
      <c r="AE11" s="134"/>
      <c r="AF11" s="93">
        <f>_xlfn.IFERROR(100/G11,"")</f>
      </c>
    </row>
    <row r="12" spans="1:32" ht="12.75">
      <c r="A12" s="1"/>
      <c r="B12" s="119"/>
      <c r="C12" s="54"/>
      <c r="D12" s="54"/>
      <c r="E12" s="46"/>
      <c r="F12" s="42"/>
      <c r="G12" s="44"/>
      <c r="H12" s="48"/>
      <c r="I12" s="50"/>
      <c r="J12" s="52"/>
      <c r="K12" s="29"/>
      <c r="L12" s="120"/>
      <c r="M12" s="121"/>
      <c r="N12" s="121"/>
      <c r="O12" s="121"/>
      <c r="P12" s="121"/>
      <c r="Q12" s="121"/>
      <c r="R12" s="121"/>
      <c r="S12" s="122"/>
      <c r="T12" s="57"/>
      <c r="U12" s="57"/>
      <c r="V12" s="58"/>
      <c r="W12" s="59"/>
      <c r="X12" s="59"/>
      <c r="Y12" s="60"/>
      <c r="Z12" s="57"/>
      <c r="AA12" s="57"/>
      <c r="AB12" s="58"/>
      <c r="AC12" s="59"/>
      <c r="AD12" s="59"/>
      <c r="AE12" s="60"/>
      <c r="AF12" s="94"/>
    </row>
    <row r="13" spans="2:32" s="2" customFormat="1" ht="12">
      <c r="B13" s="113"/>
      <c r="C13" s="63"/>
      <c r="D13" s="63"/>
      <c r="E13" s="64"/>
      <c r="F13" s="65"/>
      <c r="G13" s="66"/>
      <c r="H13" s="67"/>
      <c r="I13" s="68"/>
      <c r="J13" s="69"/>
      <c r="K13" s="70"/>
      <c r="L13" s="71" t="e">
        <f>IF(AND(OR(AND(BACKLAY="BACK",(G13&gt;(INDEX(Ratings,MATCH(A13,SelectionID,0))))),AND(BACKLAY="LAY",(G13&lt;(INDEX(Ratings,MATCH(A13,SelectionID,0)))))),Overrounds3&lt;UserOverround,TimeTillJump3&lt;UserTimeTillJump,ISBLANK(InPlay3)),BACKLAY,"")</f>
        <v>#N/A</v>
      </c>
      <c r="M13" s="72">
        <f>IF(B13="","",G13)</f>
      </c>
      <c r="N13" s="72">
        <f>IF(B13="","",IF(BACKLAY="BACK",stake/(G13-1),stake*(H13/(H13-1))-stake))</f>
      </c>
      <c r="O13" s="73"/>
      <c r="P13" s="74"/>
      <c r="Q13" s="74"/>
      <c r="R13" s="75"/>
      <c r="S13" s="76"/>
      <c r="T13" s="135"/>
      <c r="U13" s="136"/>
      <c r="V13" s="137"/>
      <c r="W13" s="135"/>
      <c r="X13" s="136"/>
      <c r="Y13" s="137"/>
      <c r="Z13" s="135"/>
      <c r="AA13" s="136"/>
      <c r="AB13" s="137"/>
      <c r="AC13" s="135"/>
      <c r="AD13" s="136"/>
      <c r="AE13" s="137"/>
      <c r="AF13" s="95">
        <f>_xlfn.IFERROR(100/G13,"")</f>
      </c>
    </row>
    <row r="14" spans="1:32" ht="12.75">
      <c r="A14" s="1"/>
      <c r="B14" s="114"/>
      <c r="C14" s="78"/>
      <c r="D14" s="78"/>
      <c r="E14" s="79"/>
      <c r="F14" s="80"/>
      <c r="G14" s="81"/>
      <c r="H14" s="82"/>
      <c r="I14" s="83"/>
      <c r="J14" s="84"/>
      <c r="K14" s="85"/>
      <c r="L14" s="115"/>
      <c r="M14" s="116"/>
      <c r="N14" s="116"/>
      <c r="O14" s="116"/>
      <c r="P14" s="116"/>
      <c r="Q14" s="116"/>
      <c r="R14" s="116"/>
      <c r="S14" s="117"/>
      <c r="T14" s="86"/>
      <c r="U14" s="86"/>
      <c r="V14" s="87"/>
      <c r="W14" s="88"/>
      <c r="X14" s="88"/>
      <c r="Y14" s="89"/>
      <c r="Z14" s="86"/>
      <c r="AA14" s="86"/>
      <c r="AB14" s="87"/>
      <c r="AC14" s="88"/>
      <c r="AD14" s="88"/>
      <c r="AE14" s="89"/>
      <c r="AF14" s="92"/>
    </row>
    <row r="15" spans="2:32" s="2" customFormat="1" ht="12">
      <c r="B15" s="118"/>
      <c r="C15" s="53"/>
      <c r="D15" s="53"/>
      <c r="E15" s="45"/>
      <c r="F15" s="41"/>
      <c r="G15" s="43"/>
      <c r="H15" s="47"/>
      <c r="I15" s="49"/>
      <c r="J15" s="51"/>
      <c r="K15" s="28"/>
      <c r="L15" s="105" t="e">
        <f>IF(AND(OR(AND(BACKLAY="BACK",(G15&gt;(INDEX(Ratings,MATCH(A15,SelectionID,0))))),AND(BACKLAY="LAY",(G15&lt;(INDEX(Ratings,MATCH(A15,SelectionID,0)))))),Overrounds3&lt;UserOverround,TimeTillJump3&lt;UserTimeTillJump,ISBLANK(InPlay3)),BACKLAY,"")</f>
        <v>#N/A</v>
      </c>
      <c r="M15" s="55">
        <f>IF(B15="","",G15)</f>
      </c>
      <c r="N15" s="55">
        <f>IF(B15="","",IF(BACKLAY="BACK",stake/(G15-1),stake*(H15/(H15-1))-stake))</f>
      </c>
      <c r="O15" s="56"/>
      <c r="P15" s="10"/>
      <c r="Q15" s="10"/>
      <c r="R15" s="11"/>
      <c r="S15" s="12"/>
      <c r="T15" s="132"/>
      <c r="U15" s="133"/>
      <c r="V15" s="134"/>
      <c r="W15" s="132"/>
      <c r="X15" s="133"/>
      <c r="Y15" s="134"/>
      <c r="Z15" s="132"/>
      <c r="AA15" s="133"/>
      <c r="AB15" s="134"/>
      <c r="AC15" s="132"/>
      <c r="AD15" s="133"/>
      <c r="AE15" s="134"/>
      <c r="AF15" s="93">
        <f>_xlfn.IFERROR(100/G15,"")</f>
      </c>
    </row>
    <row r="16" spans="1:32" ht="12.75">
      <c r="A16" s="1"/>
      <c r="B16" s="119"/>
      <c r="C16" s="54"/>
      <c r="D16" s="54"/>
      <c r="E16" s="46"/>
      <c r="F16" s="42"/>
      <c r="G16" s="44"/>
      <c r="H16" s="48"/>
      <c r="I16" s="50"/>
      <c r="J16" s="52"/>
      <c r="K16" s="29"/>
      <c r="L16" s="120"/>
      <c r="M16" s="121"/>
      <c r="N16" s="121"/>
      <c r="O16" s="121"/>
      <c r="P16" s="121"/>
      <c r="Q16" s="121"/>
      <c r="R16" s="121"/>
      <c r="S16" s="122"/>
      <c r="T16" s="57"/>
      <c r="U16" s="57"/>
      <c r="V16" s="58"/>
      <c r="W16" s="59"/>
      <c r="X16" s="59"/>
      <c r="Y16" s="60"/>
      <c r="Z16" s="57"/>
      <c r="AA16" s="57"/>
      <c r="AB16" s="58"/>
      <c r="AC16" s="59"/>
      <c r="AD16" s="59"/>
      <c r="AE16" s="60"/>
      <c r="AF16" s="94"/>
    </row>
    <row r="17" spans="2:32" s="2" customFormat="1" ht="12">
      <c r="B17" s="113"/>
      <c r="C17" s="63"/>
      <c r="D17" s="63"/>
      <c r="E17" s="64"/>
      <c r="F17" s="65"/>
      <c r="G17" s="66"/>
      <c r="H17" s="67"/>
      <c r="I17" s="68"/>
      <c r="J17" s="69"/>
      <c r="K17" s="70"/>
      <c r="L17" s="71" t="e">
        <f>IF(AND(OR(AND(BACKLAY="BACK",(G17&gt;(INDEX(Ratings,MATCH(A17,SelectionID,0))))),AND(BACKLAY="LAY",(G17&lt;(INDEX(Ratings,MATCH(A17,SelectionID,0)))))),Overrounds3&lt;UserOverround,TimeTillJump3&lt;UserTimeTillJump,ISBLANK(InPlay3)),BACKLAY,"")</f>
        <v>#N/A</v>
      </c>
      <c r="M17" s="72">
        <f>IF(B17="","",G17)</f>
      </c>
      <c r="N17" s="72">
        <f>IF(B17="","",IF(BACKLAY="BACK",stake/(G17-1),stake*(H17/(H17-1))-stake))</f>
      </c>
      <c r="O17" s="73"/>
      <c r="P17" s="74"/>
      <c r="Q17" s="74"/>
      <c r="R17" s="75"/>
      <c r="S17" s="76"/>
      <c r="T17" s="135"/>
      <c r="U17" s="136"/>
      <c r="V17" s="137"/>
      <c r="W17" s="135"/>
      <c r="X17" s="136"/>
      <c r="Y17" s="137"/>
      <c r="Z17" s="135"/>
      <c r="AA17" s="136"/>
      <c r="AB17" s="137"/>
      <c r="AC17" s="135"/>
      <c r="AD17" s="136"/>
      <c r="AE17" s="137"/>
      <c r="AF17" s="95">
        <f>_xlfn.IFERROR(100/G17,"")</f>
      </c>
    </row>
    <row r="18" spans="1:32" ht="12.75">
      <c r="A18" s="1"/>
      <c r="B18" s="114"/>
      <c r="C18" s="78"/>
      <c r="D18" s="78"/>
      <c r="E18" s="79"/>
      <c r="F18" s="80"/>
      <c r="G18" s="81"/>
      <c r="H18" s="82"/>
      <c r="I18" s="83"/>
      <c r="J18" s="84"/>
      <c r="K18" s="85"/>
      <c r="L18" s="115"/>
      <c r="M18" s="116"/>
      <c r="N18" s="116"/>
      <c r="O18" s="116"/>
      <c r="P18" s="116"/>
      <c r="Q18" s="116"/>
      <c r="R18" s="116"/>
      <c r="S18" s="117"/>
      <c r="T18" s="86"/>
      <c r="U18" s="86"/>
      <c r="V18" s="87"/>
      <c r="W18" s="88"/>
      <c r="X18" s="88"/>
      <c r="Y18" s="89"/>
      <c r="Z18" s="86"/>
      <c r="AA18" s="86"/>
      <c r="AB18" s="87"/>
      <c r="AC18" s="88"/>
      <c r="AD18" s="88"/>
      <c r="AE18" s="89"/>
      <c r="AF18" s="92"/>
    </row>
    <row r="19" spans="2:32" s="2" customFormat="1" ht="12">
      <c r="B19" s="118"/>
      <c r="C19" s="53"/>
      <c r="D19" s="53"/>
      <c r="E19" s="45"/>
      <c r="F19" s="41"/>
      <c r="G19" s="43"/>
      <c r="H19" s="47"/>
      <c r="I19" s="49"/>
      <c r="J19" s="51"/>
      <c r="K19" s="28"/>
      <c r="L19" s="105" t="e">
        <f>IF(AND(OR(AND(BACKLAY="BACK",(G19&gt;(INDEX(Ratings,MATCH(A19,SelectionID,0))))),AND(BACKLAY="LAY",(G19&lt;(INDEX(Ratings,MATCH(A19,SelectionID,0)))))),Overrounds3&lt;UserOverround,TimeTillJump3&lt;UserTimeTillJump,ISBLANK(InPlay3)),BACKLAY,"")</f>
        <v>#N/A</v>
      </c>
      <c r="M19" s="55">
        <f>IF(B19="","",G19)</f>
      </c>
      <c r="N19" s="55">
        <f>IF(B19="","",IF(BACKLAY="BACK",stake/(G19-1),stake*(H19/(H19-1))-stake))</f>
      </c>
      <c r="O19" s="56"/>
      <c r="P19" s="10"/>
      <c r="Q19" s="10"/>
      <c r="R19" s="11"/>
      <c r="S19" s="12"/>
      <c r="T19" s="132"/>
      <c r="U19" s="133"/>
      <c r="V19" s="134"/>
      <c r="W19" s="132"/>
      <c r="X19" s="133"/>
      <c r="Y19" s="134"/>
      <c r="Z19" s="132"/>
      <c r="AA19" s="133"/>
      <c r="AB19" s="134"/>
      <c r="AC19" s="132"/>
      <c r="AD19" s="133"/>
      <c r="AE19" s="134"/>
      <c r="AF19" s="93">
        <f>_xlfn.IFERROR(100/G19,"")</f>
      </c>
    </row>
    <row r="20" spans="1:32" ht="12.75">
      <c r="A20" s="1"/>
      <c r="B20" s="119"/>
      <c r="C20" s="54"/>
      <c r="D20" s="54"/>
      <c r="E20" s="46"/>
      <c r="F20" s="42"/>
      <c r="G20" s="44"/>
      <c r="H20" s="48"/>
      <c r="I20" s="50"/>
      <c r="J20" s="52"/>
      <c r="K20" s="29"/>
      <c r="L20" s="120"/>
      <c r="M20" s="121"/>
      <c r="N20" s="121"/>
      <c r="O20" s="121"/>
      <c r="P20" s="121"/>
      <c r="Q20" s="121"/>
      <c r="R20" s="121"/>
      <c r="S20" s="122"/>
      <c r="T20" s="57"/>
      <c r="U20" s="57"/>
      <c r="V20" s="58"/>
      <c r="W20" s="59"/>
      <c r="X20" s="59"/>
      <c r="Y20" s="60"/>
      <c r="Z20" s="57"/>
      <c r="AA20" s="57"/>
      <c r="AB20" s="58"/>
      <c r="AC20" s="59"/>
      <c r="AD20" s="59"/>
      <c r="AE20" s="60"/>
      <c r="AF20" s="94"/>
    </row>
    <row r="21" spans="2:32" s="2" customFormat="1" ht="12">
      <c r="B21" s="113"/>
      <c r="C21" s="63"/>
      <c r="D21" s="63"/>
      <c r="E21" s="64"/>
      <c r="F21" s="65"/>
      <c r="G21" s="66"/>
      <c r="H21" s="67"/>
      <c r="I21" s="68"/>
      <c r="J21" s="69"/>
      <c r="K21" s="70"/>
      <c r="L21" s="71" t="e">
        <f>IF(AND(OR(AND(BACKLAY="BACK",(G21&gt;(INDEX(Ratings,MATCH(A21,SelectionID,0))))),AND(BACKLAY="LAY",(G21&lt;(INDEX(Ratings,MATCH(A21,SelectionID,0)))))),Overrounds3&lt;UserOverround,TimeTillJump3&lt;UserTimeTillJump,ISBLANK(InPlay3)),BACKLAY,"")</f>
        <v>#N/A</v>
      </c>
      <c r="M21" s="72">
        <f>IF(B21="","",G21)</f>
      </c>
      <c r="N21" s="72">
        <f>IF(B21="","",IF(BACKLAY="BACK",stake/(G21-1),stake*(H21/(H21-1))-stake))</f>
      </c>
      <c r="O21" s="73"/>
      <c r="P21" s="74"/>
      <c r="Q21" s="74"/>
      <c r="R21" s="75"/>
      <c r="S21" s="76"/>
      <c r="T21" s="135"/>
      <c r="U21" s="136"/>
      <c r="V21" s="137"/>
      <c r="W21" s="135"/>
      <c r="X21" s="136"/>
      <c r="Y21" s="137"/>
      <c r="Z21" s="135"/>
      <c r="AA21" s="136"/>
      <c r="AB21" s="137"/>
      <c r="AC21" s="135"/>
      <c r="AD21" s="136"/>
      <c r="AE21" s="137"/>
      <c r="AF21" s="95">
        <f>_xlfn.IFERROR(100/G21,"")</f>
      </c>
    </row>
    <row r="22" spans="1:32" ht="12.75">
      <c r="A22" s="1"/>
      <c r="B22" s="114"/>
      <c r="C22" s="78"/>
      <c r="D22" s="78"/>
      <c r="E22" s="79"/>
      <c r="F22" s="80"/>
      <c r="G22" s="81"/>
      <c r="H22" s="82"/>
      <c r="I22" s="83"/>
      <c r="J22" s="84"/>
      <c r="K22" s="85"/>
      <c r="L22" s="115"/>
      <c r="M22" s="116"/>
      <c r="N22" s="116"/>
      <c r="O22" s="116"/>
      <c r="P22" s="116"/>
      <c r="Q22" s="116"/>
      <c r="R22" s="116"/>
      <c r="S22" s="117"/>
      <c r="T22" s="86"/>
      <c r="U22" s="86"/>
      <c r="V22" s="87"/>
      <c r="W22" s="88"/>
      <c r="X22" s="88"/>
      <c r="Y22" s="89"/>
      <c r="Z22" s="86"/>
      <c r="AA22" s="86"/>
      <c r="AB22" s="87"/>
      <c r="AC22" s="88"/>
      <c r="AD22" s="88"/>
      <c r="AE22" s="89"/>
      <c r="AF22" s="92"/>
    </row>
    <row r="23" spans="2:32" s="2" customFormat="1" ht="12">
      <c r="B23" s="118"/>
      <c r="C23" s="53"/>
      <c r="D23" s="53"/>
      <c r="E23" s="45"/>
      <c r="F23" s="41"/>
      <c r="G23" s="43"/>
      <c r="H23" s="47"/>
      <c r="I23" s="49"/>
      <c r="J23" s="51"/>
      <c r="K23" s="28"/>
      <c r="L23" s="105" t="e">
        <f>IF(AND(OR(AND(BACKLAY="BACK",(G23&gt;(INDEX(Ratings,MATCH(A23,SelectionID,0))))),AND(BACKLAY="LAY",(G23&lt;(INDEX(Ratings,MATCH(A23,SelectionID,0)))))),Overrounds3&lt;UserOverround,TimeTillJump3&lt;UserTimeTillJump,ISBLANK(InPlay3)),BACKLAY,"")</f>
        <v>#N/A</v>
      </c>
      <c r="M23" s="55">
        <f>IF(B23="","",G23)</f>
      </c>
      <c r="N23" s="55">
        <f>IF(B23="","",IF(BACKLAY="BACK",stake/(G23-1),stake*(H23/(H23-1))-stake))</f>
      </c>
      <c r="O23" s="56"/>
      <c r="P23" s="10"/>
      <c r="Q23" s="10"/>
      <c r="R23" s="11"/>
      <c r="S23" s="12"/>
      <c r="T23" s="132"/>
      <c r="U23" s="133"/>
      <c r="V23" s="134"/>
      <c r="W23" s="132"/>
      <c r="X23" s="133"/>
      <c r="Y23" s="134"/>
      <c r="Z23" s="132"/>
      <c r="AA23" s="133"/>
      <c r="AB23" s="134"/>
      <c r="AC23" s="132"/>
      <c r="AD23" s="133"/>
      <c r="AE23" s="134"/>
      <c r="AF23" s="93">
        <f>_xlfn.IFERROR(100/G23,"")</f>
      </c>
    </row>
    <row r="24" spans="1:32" ht="12.75">
      <c r="A24" s="1"/>
      <c r="B24" s="119"/>
      <c r="C24" s="54"/>
      <c r="D24" s="54"/>
      <c r="E24" s="46"/>
      <c r="F24" s="42"/>
      <c r="G24" s="44"/>
      <c r="H24" s="48"/>
      <c r="I24" s="50"/>
      <c r="J24" s="52"/>
      <c r="K24" s="29"/>
      <c r="L24" s="120"/>
      <c r="M24" s="121"/>
      <c r="N24" s="121"/>
      <c r="O24" s="121"/>
      <c r="P24" s="121"/>
      <c r="Q24" s="121"/>
      <c r="R24" s="121"/>
      <c r="S24" s="122"/>
      <c r="T24" s="57"/>
      <c r="U24" s="57"/>
      <c r="V24" s="58"/>
      <c r="W24" s="59"/>
      <c r="X24" s="59"/>
      <c r="Y24" s="60"/>
      <c r="Z24" s="57"/>
      <c r="AA24" s="57"/>
      <c r="AB24" s="58"/>
      <c r="AC24" s="59"/>
      <c r="AD24" s="59"/>
      <c r="AE24" s="60"/>
      <c r="AF24" s="94"/>
    </row>
    <row r="25" spans="2:32" s="2" customFormat="1" ht="12">
      <c r="B25" s="113"/>
      <c r="C25" s="63"/>
      <c r="D25" s="63"/>
      <c r="E25" s="64"/>
      <c r="F25" s="65"/>
      <c r="G25" s="66"/>
      <c r="H25" s="67"/>
      <c r="I25" s="68"/>
      <c r="J25" s="69"/>
      <c r="K25" s="70"/>
      <c r="L25" s="71" t="e">
        <f>IF(AND(OR(AND(BACKLAY="BACK",(G25&gt;(INDEX(Ratings,MATCH(A25,SelectionID,0))))),AND(BACKLAY="LAY",(G25&lt;(INDEX(Ratings,MATCH(A25,SelectionID,0)))))),Overrounds3&lt;UserOverround,TimeTillJump3&lt;UserTimeTillJump,ISBLANK(InPlay3)),BACKLAY,"")</f>
        <v>#N/A</v>
      </c>
      <c r="M25" s="72">
        <f>IF(B25="","",G25)</f>
      </c>
      <c r="N25" s="72">
        <f>IF(B25="","",IF(BACKLAY="BACK",stake/(G25-1),stake*(H25/(H25-1))-stake))</f>
      </c>
      <c r="O25" s="73"/>
      <c r="P25" s="74"/>
      <c r="Q25" s="74"/>
      <c r="R25" s="75"/>
      <c r="S25" s="76"/>
      <c r="T25" s="135"/>
      <c r="U25" s="136"/>
      <c r="V25" s="137"/>
      <c r="W25" s="135"/>
      <c r="X25" s="136"/>
      <c r="Y25" s="137"/>
      <c r="Z25" s="135"/>
      <c r="AA25" s="136"/>
      <c r="AB25" s="137"/>
      <c r="AC25" s="135"/>
      <c r="AD25" s="136"/>
      <c r="AE25" s="137"/>
      <c r="AF25" s="95">
        <f>_xlfn.IFERROR(100/G25,"")</f>
      </c>
    </row>
    <row r="26" spans="1:32" ht="12.75">
      <c r="A26" s="1"/>
      <c r="B26" s="114"/>
      <c r="C26" s="78"/>
      <c r="D26" s="78"/>
      <c r="E26" s="79"/>
      <c r="F26" s="80"/>
      <c r="G26" s="81"/>
      <c r="H26" s="82"/>
      <c r="I26" s="83"/>
      <c r="J26" s="84"/>
      <c r="K26" s="85"/>
      <c r="L26" s="115"/>
      <c r="M26" s="128"/>
      <c r="N26" s="128"/>
      <c r="O26" s="128"/>
      <c r="P26" s="128"/>
      <c r="Q26" s="128"/>
      <c r="R26" s="128"/>
      <c r="S26" s="129"/>
      <c r="T26" s="86"/>
      <c r="U26" s="86"/>
      <c r="V26" s="87"/>
      <c r="W26" s="88"/>
      <c r="X26" s="88"/>
      <c r="Y26" s="89"/>
      <c r="Z26" s="86"/>
      <c r="AA26" s="86"/>
      <c r="AB26" s="87"/>
      <c r="AC26" s="88"/>
      <c r="AD26" s="88"/>
      <c r="AE26" s="89"/>
      <c r="AF26" s="92"/>
    </row>
    <row r="27" spans="2:32" s="2" customFormat="1" ht="12">
      <c r="B27" s="118"/>
      <c r="C27" s="53"/>
      <c r="D27" s="53"/>
      <c r="E27" s="45"/>
      <c r="F27" s="41"/>
      <c r="G27" s="43"/>
      <c r="H27" s="47"/>
      <c r="I27" s="49"/>
      <c r="J27" s="51"/>
      <c r="K27" s="28"/>
      <c r="L27" s="105" t="e">
        <f>IF(AND(OR(AND(BACKLAY="BACK",(G27&gt;(INDEX(Ratings,MATCH(A27,SelectionID,0))))),AND(BACKLAY="LAY",(G27&lt;(INDEX(Ratings,MATCH(A27,SelectionID,0)))))),Overrounds3&lt;UserOverround,TimeTillJump3&lt;UserTimeTillJump,ISBLANK(InPlay3)),BACKLAY,"")</f>
        <v>#N/A</v>
      </c>
      <c r="M27" s="55">
        <f>IF(B27="","",G27)</f>
      </c>
      <c r="N27" s="55">
        <f>IF(B27="","",IF(BACKLAY="BACK",stake/(G27-1),stake*(H27/(H27-1))-stake))</f>
      </c>
      <c r="O27" s="56"/>
      <c r="P27" s="10"/>
      <c r="Q27" s="10"/>
      <c r="R27" s="11"/>
      <c r="S27" s="12"/>
      <c r="T27" s="132"/>
      <c r="U27" s="133"/>
      <c r="V27" s="134"/>
      <c r="W27" s="132"/>
      <c r="X27" s="133"/>
      <c r="Y27" s="134"/>
      <c r="Z27" s="132"/>
      <c r="AA27" s="133"/>
      <c r="AB27" s="134"/>
      <c r="AC27" s="132"/>
      <c r="AD27" s="133"/>
      <c r="AE27" s="134"/>
      <c r="AF27" s="93">
        <f>_xlfn.IFERROR(100/G27,"")</f>
      </c>
    </row>
    <row r="28" spans="1:32" ht="12.75">
      <c r="A28" s="1"/>
      <c r="B28" s="119"/>
      <c r="C28" s="54"/>
      <c r="D28" s="54"/>
      <c r="E28" s="46"/>
      <c r="F28" s="42"/>
      <c r="G28" s="44"/>
      <c r="H28" s="48"/>
      <c r="I28" s="50"/>
      <c r="J28" s="52"/>
      <c r="K28" s="29"/>
      <c r="L28" s="120"/>
      <c r="M28" s="121"/>
      <c r="N28" s="121"/>
      <c r="O28" s="121"/>
      <c r="P28" s="121"/>
      <c r="Q28" s="121"/>
      <c r="R28" s="121"/>
      <c r="S28" s="122"/>
      <c r="T28" s="57"/>
      <c r="U28" s="57"/>
      <c r="V28" s="58"/>
      <c r="W28" s="59"/>
      <c r="X28" s="59"/>
      <c r="Y28" s="60"/>
      <c r="Z28" s="57"/>
      <c r="AA28" s="57"/>
      <c r="AB28" s="58"/>
      <c r="AC28" s="59"/>
      <c r="AD28" s="59"/>
      <c r="AE28" s="60"/>
      <c r="AF28" s="94"/>
    </row>
    <row r="29" spans="2:32" s="2" customFormat="1" ht="12">
      <c r="B29" s="113"/>
      <c r="C29" s="63"/>
      <c r="D29" s="63"/>
      <c r="E29" s="64"/>
      <c r="F29" s="65"/>
      <c r="G29" s="66"/>
      <c r="H29" s="67"/>
      <c r="I29" s="68"/>
      <c r="J29" s="69"/>
      <c r="K29" s="70"/>
      <c r="L29" s="71" t="e">
        <f>IF(AND(OR(AND(BACKLAY="BACK",(G29&gt;(INDEX(Ratings,MATCH(A29,SelectionID,0))))),AND(BACKLAY="LAY",(G29&lt;(INDEX(Ratings,MATCH(A29,SelectionID,0)))))),Overrounds3&lt;UserOverround,TimeTillJump3&lt;UserTimeTillJump,ISBLANK(InPlay3)),BACKLAY,"")</f>
        <v>#N/A</v>
      </c>
      <c r="M29" s="72">
        <f>IF(B29="","",G29)</f>
      </c>
      <c r="N29" s="72">
        <f>IF(B29="","",IF(BACKLAY="BACK",stake/(G29-1),stake*(H29/(H29-1))-stake))</f>
      </c>
      <c r="O29" s="73"/>
      <c r="P29" s="74"/>
      <c r="Q29" s="74"/>
      <c r="R29" s="75"/>
      <c r="S29" s="76"/>
      <c r="T29" s="135"/>
      <c r="U29" s="136"/>
      <c r="V29" s="137"/>
      <c r="W29" s="135"/>
      <c r="X29" s="136"/>
      <c r="Y29" s="137"/>
      <c r="Z29" s="135"/>
      <c r="AA29" s="136"/>
      <c r="AB29" s="137"/>
      <c r="AC29" s="135"/>
      <c r="AD29" s="136"/>
      <c r="AE29" s="137"/>
      <c r="AF29" s="95">
        <f>_xlfn.IFERROR(100/G29,"")</f>
      </c>
    </row>
    <row r="30" spans="1:32" ht="12.75">
      <c r="A30" s="1"/>
      <c r="B30" s="114"/>
      <c r="C30" s="78"/>
      <c r="D30" s="78"/>
      <c r="E30" s="79"/>
      <c r="F30" s="80"/>
      <c r="G30" s="81"/>
      <c r="H30" s="82"/>
      <c r="I30" s="83"/>
      <c r="J30" s="84"/>
      <c r="K30" s="85"/>
      <c r="L30" s="115"/>
      <c r="M30" s="116"/>
      <c r="N30" s="116"/>
      <c r="O30" s="116"/>
      <c r="P30" s="116"/>
      <c r="Q30" s="116"/>
      <c r="R30" s="116"/>
      <c r="S30" s="117"/>
      <c r="T30" s="86"/>
      <c r="U30" s="86"/>
      <c r="V30" s="87"/>
      <c r="W30" s="88"/>
      <c r="X30" s="88"/>
      <c r="Y30" s="89"/>
      <c r="Z30" s="86"/>
      <c r="AA30" s="86"/>
      <c r="AB30" s="87"/>
      <c r="AC30" s="88"/>
      <c r="AD30" s="88"/>
      <c r="AE30" s="89"/>
      <c r="AF30" s="92"/>
    </row>
    <row r="31" spans="2:32" s="2" customFormat="1" ht="12">
      <c r="B31" s="118"/>
      <c r="C31" s="53"/>
      <c r="D31" s="53"/>
      <c r="E31" s="45"/>
      <c r="F31" s="41"/>
      <c r="G31" s="43"/>
      <c r="H31" s="47"/>
      <c r="I31" s="49"/>
      <c r="J31" s="51"/>
      <c r="K31" s="28"/>
      <c r="L31" s="105" t="e">
        <f>IF(AND(OR(AND(BACKLAY="BACK",(G31&gt;(INDEX(Ratings,MATCH(A31,SelectionID,0))))),AND(BACKLAY="LAY",(G31&lt;(INDEX(Ratings,MATCH(A31,SelectionID,0)))))),Overrounds3&lt;UserOverround,TimeTillJump3&lt;UserTimeTillJump,ISBLANK(InPlay3)),BACKLAY,"")</f>
        <v>#N/A</v>
      </c>
      <c r="M31" s="55">
        <f>IF(B31="","",G31)</f>
      </c>
      <c r="N31" s="55">
        <f>IF(B31="","",IF(BACKLAY="BACK",stake/(G31-1),stake*(H31/(H31-1))-stake))</f>
      </c>
      <c r="O31" s="56"/>
      <c r="P31" s="10"/>
      <c r="Q31" s="10"/>
      <c r="R31" s="11"/>
      <c r="S31" s="12"/>
      <c r="T31" s="132"/>
      <c r="U31" s="133"/>
      <c r="V31" s="134"/>
      <c r="W31" s="132"/>
      <c r="X31" s="133"/>
      <c r="Y31" s="134"/>
      <c r="Z31" s="132"/>
      <c r="AA31" s="133"/>
      <c r="AB31" s="134"/>
      <c r="AC31" s="132"/>
      <c r="AD31" s="133"/>
      <c r="AE31" s="134"/>
      <c r="AF31" s="93">
        <f>_xlfn.IFERROR(100/G31,"")</f>
      </c>
    </row>
    <row r="32" spans="1:32" ht="12.75">
      <c r="A32" s="1"/>
      <c r="B32" s="119"/>
      <c r="C32" s="54"/>
      <c r="D32" s="54"/>
      <c r="E32" s="46"/>
      <c r="F32" s="42"/>
      <c r="G32" s="44"/>
      <c r="H32" s="48"/>
      <c r="I32" s="50"/>
      <c r="J32" s="52"/>
      <c r="K32" s="29"/>
      <c r="L32" s="120"/>
      <c r="M32" s="121"/>
      <c r="N32" s="121"/>
      <c r="O32" s="121"/>
      <c r="P32" s="121"/>
      <c r="Q32" s="121"/>
      <c r="R32" s="121"/>
      <c r="S32" s="122"/>
      <c r="T32" s="57"/>
      <c r="U32" s="57"/>
      <c r="V32" s="58"/>
      <c r="W32" s="59"/>
      <c r="X32" s="59"/>
      <c r="Y32" s="60"/>
      <c r="Z32" s="57"/>
      <c r="AA32" s="57"/>
      <c r="AB32" s="58"/>
      <c r="AC32" s="59"/>
      <c r="AD32" s="59"/>
      <c r="AE32" s="60"/>
      <c r="AF32" s="94"/>
    </row>
    <row r="33" spans="2:32" s="2" customFormat="1" ht="12">
      <c r="B33" s="113"/>
      <c r="C33" s="63"/>
      <c r="D33" s="63"/>
      <c r="E33" s="64"/>
      <c r="F33" s="65"/>
      <c r="G33" s="66"/>
      <c r="H33" s="67"/>
      <c r="I33" s="68"/>
      <c r="J33" s="69"/>
      <c r="K33" s="70"/>
      <c r="L33" s="71" t="e">
        <f>IF(AND(OR(AND(BACKLAY="BACK",(G33&gt;(INDEX(Ratings,MATCH(A33,SelectionID,0))))),AND(BACKLAY="LAY",(G33&lt;(INDEX(Ratings,MATCH(A33,SelectionID,0)))))),Overrounds3&lt;UserOverround,TimeTillJump3&lt;UserTimeTillJump,ISBLANK(InPlay3)),BACKLAY,"")</f>
        <v>#N/A</v>
      </c>
      <c r="M33" s="72">
        <f>IF(B33="","",G33)</f>
      </c>
      <c r="N33" s="72">
        <f>IF(B33="","",IF(BACKLAY="BACK",stake/(G33-1),stake*(H33/(H33-1))-stake))</f>
      </c>
      <c r="O33" s="73"/>
      <c r="P33" s="74"/>
      <c r="Q33" s="74"/>
      <c r="R33" s="75"/>
      <c r="S33" s="76"/>
      <c r="T33" s="135"/>
      <c r="U33" s="136"/>
      <c r="V33" s="137"/>
      <c r="W33" s="135"/>
      <c r="X33" s="136"/>
      <c r="Y33" s="137"/>
      <c r="Z33" s="135"/>
      <c r="AA33" s="136"/>
      <c r="AB33" s="137"/>
      <c r="AC33" s="135"/>
      <c r="AD33" s="136"/>
      <c r="AE33" s="137"/>
      <c r="AF33" s="95">
        <f>_xlfn.IFERROR(100/G33,"")</f>
      </c>
    </row>
    <row r="34" spans="1:32" ht="12.75">
      <c r="A34" s="1"/>
      <c r="B34" s="114"/>
      <c r="C34" s="78"/>
      <c r="D34" s="78"/>
      <c r="E34" s="79"/>
      <c r="F34" s="80"/>
      <c r="G34" s="81"/>
      <c r="H34" s="82"/>
      <c r="I34" s="83"/>
      <c r="J34" s="84"/>
      <c r="K34" s="85"/>
      <c r="L34" s="115"/>
      <c r="M34" s="116"/>
      <c r="N34" s="116"/>
      <c r="O34" s="116"/>
      <c r="P34" s="116"/>
      <c r="Q34" s="116"/>
      <c r="R34" s="116"/>
      <c r="S34" s="117"/>
      <c r="T34" s="86"/>
      <c r="U34" s="86"/>
      <c r="V34" s="87"/>
      <c r="W34" s="88"/>
      <c r="X34" s="88"/>
      <c r="Y34" s="89"/>
      <c r="Z34" s="86"/>
      <c r="AA34" s="86"/>
      <c r="AB34" s="87"/>
      <c r="AC34" s="88"/>
      <c r="AD34" s="88"/>
      <c r="AE34" s="89"/>
      <c r="AF34" s="92"/>
    </row>
    <row r="35" spans="2:32" s="2" customFormat="1" ht="12">
      <c r="B35" s="118"/>
      <c r="C35" s="53"/>
      <c r="D35" s="53"/>
      <c r="E35" s="45"/>
      <c r="F35" s="41"/>
      <c r="G35" s="43"/>
      <c r="H35" s="47"/>
      <c r="I35" s="49"/>
      <c r="J35" s="51"/>
      <c r="K35" s="28"/>
      <c r="L35" s="105" t="e">
        <f>IF(AND(OR(AND(BACKLAY="BACK",(G35&gt;(INDEX(Ratings,MATCH(A35,SelectionID,0))))),AND(BACKLAY="LAY",(G35&lt;(INDEX(Ratings,MATCH(A35,SelectionID,0)))))),Overrounds3&lt;UserOverround,TimeTillJump3&lt;UserTimeTillJump,ISBLANK(InPlay3)),BACKLAY,"")</f>
        <v>#N/A</v>
      </c>
      <c r="M35" s="55">
        <f>IF(B35="","",G35)</f>
      </c>
      <c r="N35" s="55">
        <f>IF(B35="","",IF(BACKLAY="BACK",stake/(G35-1),stake*(H35/(H35-1))-stake))</f>
      </c>
      <c r="O35" s="56"/>
      <c r="P35" s="10"/>
      <c r="Q35" s="10"/>
      <c r="R35" s="11"/>
      <c r="S35" s="12"/>
      <c r="T35" s="132"/>
      <c r="U35" s="133"/>
      <c r="V35" s="134"/>
      <c r="W35" s="132"/>
      <c r="X35" s="133"/>
      <c r="Y35" s="134"/>
      <c r="Z35" s="132"/>
      <c r="AA35" s="133"/>
      <c r="AB35" s="134"/>
      <c r="AC35" s="132"/>
      <c r="AD35" s="133"/>
      <c r="AE35" s="134"/>
      <c r="AF35" s="93">
        <f>_xlfn.IFERROR(100/G35,"")</f>
      </c>
    </row>
    <row r="36" spans="1:32" ht="12.75">
      <c r="A36" s="1"/>
      <c r="B36" s="119"/>
      <c r="C36" s="54"/>
      <c r="D36" s="54"/>
      <c r="E36" s="46"/>
      <c r="F36" s="42"/>
      <c r="G36" s="44"/>
      <c r="H36" s="48"/>
      <c r="I36" s="50"/>
      <c r="J36" s="52"/>
      <c r="K36" s="29"/>
      <c r="L36" s="120"/>
      <c r="M36" s="121"/>
      <c r="N36" s="121"/>
      <c r="O36" s="121"/>
      <c r="P36" s="121"/>
      <c r="Q36" s="121"/>
      <c r="R36" s="121"/>
      <c r="S36" s="122"/>
      <c r="T36" s="57"/>
      <c r="U36" s="57"/>
      <c r="V36" s="58"/>
      <c r="W36" s="59"/>
      <c r="X36" s="59"/>
      <c r="Y36" s="60"/>
      <c r="Z36" s="57"/>
      <c r="AA36" s="57"/>
      <c r="AB36" s="58"/>
      <c r="AC36" s="59"/>
      <c r="AD36" s="59"/>
      <c r="AE36" s="60"/>
      <c r="AF36" s="94"/>
    </row>
    <row r="37" spans="2:32" s="2" customFormat="1" ht="12">
      <c r="B37" s="113"/>
      <c r="C37" s="63"/>
      <c r="D37" s="63"/>
      <c r="E37" s="64"/>
      <c r="F37" s="65"/>
      <c r="G37" s="66"/>
      <c r="H37" s="67"/>
      <c r="I37" s="68"/>
      <c r="J37" s="69"/>
      <c r="K37" s="70"/>
      <c r="L37" s="71" t="e">
        <f>IF(AND(OR(AND(BACKLAY="BACK",(G37&gt;(INDEX(Ratings,MATCH(A37,SelectionID,0))))),AND(BACKLAY="LAY",(G37&lt;(INDEX(Ratings,MATCH(A37,SelectionID,0)))))),Overrounds3&lt;UserOverround,TimeTillJump3&lt;UserTimeTillJump,ISBLANK(InPlay3)),BACKLAY,"")</f>
        <v>#N/A</v>
      </c>
      <c r="M37" s="72">
        <f>IF(B37="","",G37)</f>
      </c>
      <c r="N37" s="72">
        <f>IF(B37="","",IF(BACKLAY="BACK",stake/(G37-1),stake*(H37/(H37-1))-stake))</f>
      </c>
      <c r="O37" s="73"/>
      <c r="P37" s="74"/>
      <c r="Q37" s="74"/>
      <c r="R37" s="75"/>
      <c r="S37" s="76"/>
      <c r="T37" s="135"/>
      <c r="U37" s="136"/>
      <c r="V37" s="137"/>
      <c r="W37" s="135"/>
      <c r="X37" s="136"/>
      <c r="Y37" s="137"/>
      <c r="Z37" s="135"/>
      <c r="AA37" s="136"/>
      <c r="AB37" s="137"/>
      <c r="AC37" s="135"/>
      <c r="AD37" s="136"/>
      <c r="AE37" s="137"/>
      <c r="AF37" s="95">
        <f>_xlfn.IFERROR(100/G37,"")</f>
      </c>
    </row>
    <row r="38" spans="1:32" ht="12.75">
      <c r="A38" s="1"/>
      <c r="B38" s="114"/>
      <c r="C38" s="78"/>
      <c r="D38" s="78"/>
      <c r="E38" s="79"/>
      <c r="F38" s="80"/>
      <c r="G38" s="81"/>
      <c r="H38" s="82"/>
      <c r="I38" s="83"/>
      <c r="J38" s="84"/>
      <c r="K38" s="85"/>
      <c r="L38" s="115"/>
      <c r="M38" s="116"/>
      <c r="N38" s="116"/>
      <c r="O38" s="116"/>
      <c r="P38" s="116"/>
      <c r="Q38" s="116"/>
      <c r="R38" s="116"/>
      <c r="S38" s="117"/>
      <c r="T38" s="86"/>
      <c r="U38" s="86"/>
      <c r="V38" s="87"/>
      <c r="W38" s="88"/>
      <c r="X38" s="88"/>
      <c r="Y38" s="89"/>
      <c r="Z38" s="86"/>
      <c r="AA38" s="86"/>
      <c r="AB38" s="87"/>
      <c r="AC38" s="88"/>
      <c r="AD38" s="88"/>
      <c r="AE38" s="89"/>
      <c r="AF38" s="92"/>
    </row>
    <row r="39" spans="2:32" s="2" customFormat="1" ht="12">
      <c r="B39" s="118"/>
      <c r="C39" s="53"/>
      <c r="D39" s="53"/>
      <c r="E39" s="45"/>
      <c r="F39" s="41"/>
      <c r="G39" s="43"/>
      <c r="H39" s="47"/>
      <c r="I39" s="49"/>
      <c r="J39" s="51"/>
      <c r="K39" s="28"/>
      <c r="L39" s="105" t="e">
        <f>IF(AND(OR(AND(BACKLAY="BACK",(G39&gt;(INDEX(Ratings,MATCH(A39,SelectionID,0))))),AND(BACKLAY="LAY",(G39&lt;(INDEX(Ratings,MATCH(A39,SelectionID,0)))))),Overrounds3&lt;UserOverround,TimeTillJump3&lt;UserTimeTillJump,ISBLANK(InPlay3)),BACKLAY,"")</f>
        <v>#N/A</v>
      </c>
      <c r="M39" s="55">
        <f>IF(B39="","",G39)</f>
      </c>
      <c r="N39" s="55">
        <f>IF(B39="","",IF(BACKLAY="BACK",stake/(G39-1),stake*(H39/(H39-1))-stake))</f>
      </c>
      <c r="O39" s="56"/>
      <c r="P39" s="10"/>
      <c r="Q39" s="10"/>
      <c r="R39" s="11"/>
      <c r="S39" s="12"/>
      <c r="T39" s="132"/>
      <c r="U39" s="133"/>
      <c r="V39" s="134"/>
      <c r="W39" s="132"/>
      <c r="X39" s="133"/>
      <c r="Y39" s="134"/>
      <c r="Z39" s="132"/>
      <c r="AA39" s="133"/>
      <c r="AB39" s="134"/>
      <c r="AC39" s="132"/>
      <c r="AD39" s="133"/>
      <c r="AE39" s="134"/>
      <c r="AF39" s="93">
        <f>_xlfn.IFERROR(100/G39,"")</f>
      </c>
    </row>
    <row r="40" spans="1:32" ht="12.75">
      <c r="A40" s="1"/>
      <c r="B40" s="119"/>
      <c r="C40" s="54"/>
      <c r="D40" s="54"/>
      <c r="E40" s="46"/>
      <c r="F40" s="42"/>
      <c r="G40" s="44"/>
      <c r="H40" s="48"/>
      <c r="I40" s="50"/>
      <c r="J40" s="52"/>
      <c r="K40" s="29"/>
      <c r="L40" s="120"/>
      <c r="M40" s="121"/>
      <c r="N40" s="121"/>
      <c r="O40" s="121"/>
      <c r="P40" s="121"/>
      <c r="Q40" s="121"/>
      <c r="R40" s="121"/>
      <c r="S40" s="122"/>
      <c r="T40" s="57"/>
      <c r="U40" s="57"/>
      <c r="V40" s="58"/>
      <c r="W40" s="59"/>
      <c r="X40" s="59"/>
      <c r="Y40" s="60"/>
      <c r="Z40" s="57"/>
      <c r="AA40" s="57"/>
      <c r="AB40" s="58"/>
      <c r="AC40" s="59"/>
      <c r="AD40" s="59"/>
      <c r="AE40" s="60"/>
      <c r="AF40" s="94"/>
    </row>
    <row r="41" spans="2:32" s="2" customFormat="1" ht="12">
      <c r="B41" s="113"/>
      <c r="C41" s="63"/>
      <c r="D41" s="63"/>
      <c r="E41" s="64"/>
      <c r="F41" s="65"/>
      <c r="G41" s="66"/>
      <c r="H41" s="67"/>
      <c r="I41" s="68"/>
      <c r="J41" s="69"/>
      <c r="K41" s="70"/>
      <c r="L41" s="71" t="e">
        <f>IF(AND(OR(AND(BACKLAY="BACK",(G41&gt;(INDEX(Ratings,MATCH(A41,SelectionID,0))))),AND(BACKLAY="LAY",(G41&lt;(INDEX(Ratings,MATCH(A41,SelectionID,0)))))),Overrounds3&lt;UserOverround,TimeTillJump3&lt;UserTimeTillJump,ISBLANK(InPlay3)),BACKLAY,"")</f>
        <v>#N/A</v>
      </c>
      <c r="M41" s="72">
        <f>IF(B41="","",G41)</f>
      </c>
      <c r="N41" s="72">
        <f>IF(B41="","",IF(BACKLAY="BACK",stake/(G41-1),stake*(H41/(H41-1))-stake))</f>
      </c>
      <c r="O41" s="73"/>
      <c r="P41" s="74"/>
      <c r="Q41" s="74"/>
      <c r="R41" s="75"/>
      <c r="S41" s="76"/>
      <c r="T41" s="135"/>
      <c r="U41" s="136"/>
      <c r="V41" s="137"/>
      <c r="W41" s="135"/>
      <c r="X41" s="136"/>
      <c r="Y41" s="137"/>
      <c r="Z41" s="135"/>
      <c r="AA41" s="136"/>
      <c r="AB41" s="137"/>
      <c r="AC41" s="135"/>
      <c r="AD41" s="136"/>
      <c r="AE41" s="137"/>
      <c r="AF41" s="95">
        <f>_xlfn.IFERROR(100/G41,"")</f>
      </c>
    </row>
    <row r="42" spans="1:32" ht="12.75">
      <c r="A42" s="1"/>
      <c r="B42" s="114"/>
      <c r="C42" s="78"/>
      <c r="D42" s="78"/>
      <c r="E42" s="79"/>
      <c r="F42" s="80"/>
      <c r="G42" s="81"/>
      <c r="H42" s="82"/>
      <c r="I42" s="83"/>
      <c r="J42" s="84"/>
      <c r="K42" s="85"/>
      <c r="L42" s="115"/>
      <c r="M42" s="116"/>
      <c r="N42" s="116"/>
      <c r="O42" s="116"/>
      <c r="P42" s="116"/>
      <c r="Q42" s="116"/>
      <c r="R42" s="116"/>
      <c r="S42" s="117"/>
      <c r="T42" s="86"/>
      <c r="U42" s="86"/>
      <c r="V42" s="87"/>
      <c r="W42" s="88"/>
      <c r="X42" s="88"/>
      <c r="Y42" s="89"/>
      <c r="Z42" s="86"/>
      <c r="AA42" s="86"/>
      <c r="AB42" s="87"/>
      <c r="AC42" s="88"/>
      <c r="AD42" s="88"/>
      <c r="AE42" s="89"/>
      <c r="AF42" s="92"/>
    </row>
    <row r="43" spans="2:32" s="2" customFormat="1" ht="12">
      <c r="B43" s="118"/>
      <c r="C43" s="53"/>
      <c r="D43" s="53"/>
      <c r="E43" s="45"/>
      <c r="F43" s="41"/>
      <c r="G43" s="43"/>
      <c r="H43" s="47"/>
      <c r="I43" s="49"/>
      <c r="J43" s="51"/>
      <c r="K43" s="28"/>
      <c r="L43" s="105" t="e">
        <f>IF(AND(OR(AND(BACKLAY="BACK",(G43&gt;(INDEX(Ratings,MATCH(A43,SelectionID,0))))),AND(BACKLAY="LAY",(G43&lt;(INDEX(Ratings,MATCH(A43,SelectionID,0)))))),Overrounds3&lt;UserOverround,TimeTillJump3&lt;UserTimeTillJump,ISBLANK(InPlay3)),BACKLAY,"")</f>
        <v>#N/A</v>
      </c>
      <c r="M43" s="55">
        <f>IF(B43="","",G43)</f>
      </c>
      <c r="N43" s="55">
        <f>IF(B43="","",IF(BACKLAY="BACK",stake/(G43-1),stake*(H43/(H43-1))-stake))</f>
      </c>
      <c r="O43" s="56"/>
      <c r="P43" s="10"/>
      <c r="Q43" s="10"/>
      <c r="R43" s="11"/>
      <c r="S43" s="12"/>
      <c r="T43" s="132"/>
      <c r="U43" s="133"/>
      <c r="V43" s="134"/>
      <c r="W43" s="132"/>
      <c r="X43" s="133"/>
      <c r="Y43" s="134"/>
      <c r="Z43" s="132"/>
      <c r="AA43" s="133"/>
      <c r="AB43" s="134"/>
      <c r="AC43" s="132"/>
      <c r="AD43" s="133"/>
      <c r="AE43" s="134"/>
      <c r="AF43" s="93">
        <f>_xlfn.IFERROR(100/G43,"")</f>
      </c>
    </row>
    <row r="44" spans="1:32" ht="12.75">
      <c r="A44" s="1"/>
      <c r="B44" s="119"/>
      <c r="C44" s="54"/>
      <c r="D44" s="54"/>
      <c r="E44" s="46"/>
      <c r="F44" s="42"/>
      <c r="G44" s="44"/>
      <c r="H44" s="48"/>
      <c r="I44" s="50"/>
      <c r="J44" s="52"/>
      <c r="K44" s="29"/>
      <c r="L44" s="120"/>
      <c r="M44" s="121"/>
      <c r="N44" s="121"/>
      <c r="O44" s="121"/>
      <c r="P44" s="121"/>
      <c r="Q44" s="121"/>
      <c r="R44" s="121"/>
      <c r="S44" s="122"/>
      <c r="T44" s="57"/>
      <c r="U44" s="57"/>
      <c r="V44" s="58"/>
      <c r="W44" s="59"/>
      <c r="X44" s="59"/>
      <c r="Y44" s="60"/>
      <c r="Z44" s="57"/>
      <c r="AA44" s="57"/>
      <c r="AB44" s="58"/>
      <c r="AC44" s="59"/>
      <c r="AD44" s="59"/>
      <c r="AE44" s="60"/>
      <c r="AF44" s="94"/>
    </row>
    <row r="45" spans="2:32" s="2" customFormat="1" ht="12">
      <c r="B45" s="113"/>
      <c r="C45" s="63"/>
      <c r="D45" s="63"/>
      <c r="E45" s="64"/>
      <c r="F45" s="65"/>
      <c r="G45" s="66"/>
      <c r="H45" s="67"/>
      <c r="I45" s="68"/>
      <c r="J45" s="69"/>
      <c r="K45" s="70"/>
      <c r="L45" s="71" t="e">
        <f>IF(AND(OR(AND(BACKLAY="BACK",(G45&gt;(INDEX(Ratings,MATCH(A45,SelectionID,0))))),AND(BACKLAY="LAY",(G45&lt;(INDEX(Ratings,MATCH(A45,SelectionID,0)))))),Overrounds3&lt;UserOverround,TimeTillJump3&lt;UserTimeTillJump,ISBLANK(InPlay3)),BACKLAY,"")</f>
        <v>#N/A</v>
      </c>
      <c r="M45" s="72">
        <f>IF(B45="","",G45)</f>
      </c>
      <c r="N45" s="72">
        <f>IF(B45="","",IF(BACKLAY="BACK",stake/(G45-1),stake*(H45/(H45-1))-stake))</f>
      </c>
      <c r="O45" s="73"/>
      <c r="P45" s="74"/>
      <c r="Q45" s="74"/>
      <c r="R45" s="75"/>
      <c r="S45" s="76"/>
      <c r="T45" s="135"/>
      <c r="U45" s="136"/>
      <c r="V45" s="137"/>
      <c r="W45" s="135"/>
      <c r="X45" s="136"/>
      <c r="Y45" s="137"/>
      <c r="Z45" s="135"/>
      <c r="AA45" s="136"/>
      <c r="AB45" s="137"/>
      <c r="AC45" s="135"/>
      <c r="AD45" s="136"/>
      <c r="AE45" s="137"/>
      <c r="AF45" s="95">
        <f>_xlfn.IFERROR(100/G45,"")</f>
      </c>
    </row>
    <row r="46" spans="1:32" ht="12.75">
      <c r="A46" s="1"/>
      <c r="B46" s="114"/>
      <c r="C46" s="78"/>
      <c r="D46" s="78"/>
      <c r="E46" s="79"/>
      <c r="F46" s="80"/>
      <c r="G46" s="81"/>
      <c r="H46" s="82"/>
      <c r="I46" s="83"/>
      <c r="J46" s="84"/>
      <c r="K46" s="85"/>
      <c r="L46" s="115"/>
      <c r="M46" s="116"/>
      <c r="N46" s="116"/>
      <c r="O46" s="116"/>
      <c r="P46" s="116"/>
      <c r="Q46" s="116"/>
      <c r="R46" s="116"/>
      <c r="S46" s="117"/>
      <c r="T46" s="86"/>
      <c r="U46" s="86"/>
      <c r="V46" s="87"/>
      <c r="W46" s="88"/>
      <c r="X46" s="88"/>
      <c r="Y46" s="89"/>
      <c r="Z46" s="86"/>
      <c r="AA46" s="86"/>
      <c r="AB46" s="87"/>
      <c r="AC46" s="88"/>
      <c r="AD46" s="88"/>
      <c r="AE46" s="89"/>
      <c r="AF46" s="92"/>
    </row>
    <row r="47" spans="2:32" s="2" customFormat="1" ht="12">
      <c r="B47" s="118"/>
      <c r="C47" s="53"/>
      <c r="D47" s="53"/>
      <c r="E47" s="45"/>
      <c r="F47" s="41"/>
      <c r="G47" s="43"/>
      <c r="H47" s="47"/>
      <c r="I47" s="49"/>
      <c r="J47" s="51"/>
      <c r="K47" s="28"/>
      <c r="L47" s="105" t="e">
        <f>IF(AND(OR(AND(BACKLAY="BACK",(G47&gt;(INDEX(Ratings,MATCH(A47,SelectionID,0))))),AND(BACKLAY="LAY",(G47&lt;(INDEX(Ratings,MATCH(A47,SelectionID,0)))))),Overrounds3&lt;UserOverround,TimeTillJump3&lt;UserTimeTillJump,ISBLANK(InPlay3)),BACKLAY,"")</f>
        <v>#N/A</v>
      </c>
      <c r="M47" s="55">
        <f>IF(B47="","",G47)</f>
      </c>
      <c r="N47" s="55">
        <f>IF(B47="","",IF(BACKLAY="BACK",stake/(G47-1),stake*(H47/(H47-1))-stake))</f>
      </c>
      <c r="O47" s="56"/>
      <c r="P47" s="10"/>
      <c r="Q47" s="10"/>
      <c r="R47" s="11"/>
      <c r="S47" s="12"/>
      <c r="T47" s="132"/>
      <c r="U47" s="133"/>
      <c r="V47" s="134"/>
      <c r="W47" s="132"/>
      <c r="X47" s="133"/>
      <c r="Y47" s="134"/>
      <c r="Z47" s="132"/>
      <c r="AA47" s="133"/>
      <c r="AB47" s="134"/>
      <c r="AC47" s="132"/>
      <c r="AD47" s="133"/>
      <c r="AE47" s="134"/>
      <c r="AF47" s="93">
        <f>_xlfn.IFERROR(100/G47,"")</f>
      </c>
    </row>
    <row r="48" spans="1:32" ht="12.75">
      <c r="A48" s="1"/>
      <c r="B48" s="119"/>
      <c r="C48" s="54"/>
      <c r="D48" s="54"/>
      <c r="E48" s="46"/>
      <c r="F48" s="42"/>
      <c r="G48" s="44"/>
      <c r="H48" s="48"/>
      <c r="I48" s="50"/>
      <c r="J48" s="52"/>
      <c r="K48" s="29"/>
      <c r="L48" s="120"/>
      <c r="M48" s="121"/>
      <c r="N48" s="121"/>
      <c r="O48" s="121"/>
      <c r="P48" s="121"/>
      <c r="Q48" s="121"/>
      <c r="R48" s="121"/>
      <c r="S48" s="122"/>
      <c r="T48" s="57"/>
      <c r="U48" s="57"/>
      <c r="V48" s="58"/>
      <c r="W48" s="59"/>
      <c r="X48" s="59"/>
      <c r="Y48" s="60"/>
      <c r="Z48" s="57"/>
      <c r="AA48" s="57"/>
      <c r="AB48" s="58"/>
      <c r="AC48" s="59"/>
      <c r="AD48" s="59"/>
      <c r="AE48" s="60"/>
      <c r="AF48" s="94"/>
    </row>
    <row r="49" spans="2:32" s="2" customFormat="1" ht="12">
      <c r="B49" s="113"/>
      <c r="C49" s="63"/>
      <c r="D49" s="63"/>
      <c r="E49" s="64"/>
      <c r="F49" s="65"/>
      <c r="G49" s="66"/>
      <c r="H49" s="67"/>
      <c r="I49" s="68"/>
      <c r="J49" s="69"/>
      <c r="K49" s="70"/>
      <c r="L49" s="71" t="e">
        <f>IF(AND(OR(AND(BACKLAY="BACK",(G49&gt;(INDEX(Ratings,MATCH(A49,SelectionID,0))))),AND(BACKLAY="LAY",(G49&lt;(INDEX(Ratings,MATCH(A49,SelectionID,0)))))),Overrounds3&lt;UserOverround,TimeTillJump3&lt;UserTimeTillJump,ISBLANK(InPlay3)),BACKLAY,"")</f>
        <v>#N/A</v>
      </c>
      <c r="M49" s="72">
        <f>IF(B49="","",G49)</f>
      </c>
      <c r="N49" s="72">
        <f>IF(B49="","",IF(BACKLAY="BACK",stake/(G49-1),stake*(H49/(H49-1))-stake))</f>
      </c>
      <c r="O49" s="73"/>
      <c r="P49" s="74"/>
      <c r="Q49" s="74"/>
      <c r="R49" s="75"/>
      <c r="S49" s="76"/>
      <c r="T49" s="135"/>
      <c r="U49" s="136"/>
      <c r="V49" s="137"/>
      <c r="W49" s="135"/>
      <c r="X49" s="136"/>
      <c r="Y49" s="137"/>
      <c r="Z49" s="135"/>
      <c r="AA49" s="136"/>
      <c r="AB49" s="137"/>
      <c r="AC49" s="135"/>
      <c r="AD49" s="136"/>
      <c r="AE49" s="137"/>
      <c r="AF49" s="95">
        <f>_xlfn.IFERROR(100/G49,"")</f>
      </c>
    </row>
    <row r="50" spans="1:32" ht="12.75">
      <c r="A50" s="1"/>
      <c r="B50" s="114"/>
      <c r="C50" s="78"/>
      <c r="D50" s="78"/>
      <c r="E50" s="79"/>
      <c r="F50" s="80"/>
      <c r="G50" s="81"/>
      <c r="H50" s="82"/>
      <c r="I50" s="83"/>
      <c r="J50" s="84"/>
      <c r="K50" s="85"/>
      <c r="L50" s="115" t="s">
        <v>47</v>
      </c>
      <c r="M50" s="116"/>
      <c r="N50" s="116"/>
      <c r="O50" s="116"/>
      <c r="P50" s="116"/>
      <c r="Q50" s="116"/>
      <c r="R50" s="116"/>
      <c r="S50" s="117"/>
      <c r="T50" s="86"/>
      <c r="U50" s="86"/>
      <c r="V50" s="87"/>
      <c r="W50" s="88"/>
      <c r="X50" s="88"/>
      <c r="Y50" s="89"/>
      <c r="Z50" s="86"/>
      <c r="AA50" s="86"/>
      <c r="AB50" s="87"/>
      <c r="AC50" s="88"/>
      <c r="AD50" s="88"/>
      <c r="AE50" s="89"/>
      <c r="AF50" s="92"/>
    </row>
    <row r="51" spans="2:32" s="2" customFormat="1" ht="12">
      <c r="B51" s="118"/>
      <c r="C51" s="53"/>
      <c r="D51" s="53"/>
      <c r="E51" s="45"/>
      <c r="F51" s="41"/>
      <c r="G51" s="43"/>
      <c r="H51" s="47"/>
      <c r="I51" s="49"/>
      <c r="J51" s="51"/>
      <c r="K51" s="28"/>
      <c r="L51" s="105" t="e">
        <f>IF(AND(OR(AND(BACKLAY="BACK",(G51&gt;(INDEX(Ratings,MATCH(A51,SelectionID,0))))),AND(BACKLAY="LAY",(G51&lt;(INDEX(Ratings,MATCH(A51,SelectionID,0)))))),Overrounds3&lt;UserOverround,TimeTillJump3&lt;UserTimeTillJump,ISBLANK(InPlay3)),BACKLAY,"")</f>
        <v>#N/A</v>
      </c>
      <c r="M51" s="55">
        <f>IF(B51="","",G51)</f>
      </c>
      <c r="N51" s="55">
        <f>IF(B51="","",IF(BACKLAY="BACK",stake/(G51-1),stake*(H51/(H51-1))-stake))</f>
      </c>
      <c r="O51" s="56"/>
      <c r="P51" s="10"/>
      <c r="Q51" s="10"/>
      <c r="R51" s="11"/>
      <c r="S51" s="12"/>
      <c r="T51" s="132"/>
      <c r="U51" s="133"/>
      <c r="V51" s="134"/>
      <c r="W51" s="132"/>
      <c r="X51" s="133"/>
      <c r="Y51" s="134"/>
      <c r="Z51" s="132"/>
      <c r="AA51" s="133"/>
      <c r="AB51" s="134"/>
      <c r="AC51" s="132"/>
      <c r="AD51" s="133"/>
      <c r="AE51" s="134"/>
      <c r="AF51" s="93">
        <f>_xlfn.IFERROR(100/G51,"")</f>
      </c>
    </row>
    <row r="52" spans="1:32" ht="12.75">
      <c r="A52" s="1"/>
      <c r="B52" s="119"/>
      <c r="C52" s="54"/>
      <c r="D52" s="54"/>
      <c r="E52" s="46"/>
      <c r="F52" s="42"/>
      <c r="G52" s="44"/>
      <c r="H52" s="48"/>
      <c r="I52" s="50"/>
      <c r="J52" s="52"/>
      <c r="K52" s="29"/>
      <c r="L52" s="120" t="s">
        <v>47</v>
      </c>
      <c r="M52" s="121"/>
      <c r="N52" s="121"/>
      <c r="O52" s="121"/>
      <c r="P52" s="121"/>
      <c r="Q52" s="121"/>
      <c r="R52" s="121"/>
      <c r="S52" s="122"/>
      <c r="T52" s="57"/>
      <c r="U52" s="57"/>
      <c r="V52" s="58"/>
      <c r="W52" s="59"/>
      <c r="X52" s="59"/>
      <c r="Y52" s="60"/>
      <c r="Z52" s="57"/>
      <c r="AA52" s="57"/>
      <c r="AB52" s="58"/>
      <c r="AC52" s="59"/>
      <c r="AD52" s="59"/>
      <c r="AE52" s="60"/>
      <c r="AF52" s="94"/>
    </row>
    <row r="53" spans="2:32" s="2" customFormat="1" ht="12">
      <c r="B53" s="113"/>
      <c r="C53" s="63"/>
      <c r="D53" s="63"/>
      <c r="E53" s="64"/>
      <c r="F53" s="65"/>
      <c r="G53" s="66"/>
      <c r="H53" s="67"/>
      <c r="I53" s="68"/>
      <c r="J53" s="69"/>
      <c r="K53" s="70"/>
      <c r="L53" s="71" t="e">
        <f>IF(AND(OR(AND(BACKLAY="BACK",(G53&gt;(INDEX(Ratings,MATCH(A53,SelectionID,0))))),AND(BACKLAY="LAY",(G53&lt;(INDEX(Ratings,MATCH(A53,SelectionID,0)))))),Overrounds3&lt;UserOverround,TimeTillJump3&lt;UserTimeTillJump,ISBLANK(InPlay3)),BACKLAY,"")</f>
        <v>#N/A</v>
      </c>
      <c r="M53" s="72">
        <f>IF(B53="","",G53)</f>
      </c>
      <c r="N53" s="72">
        <f>IF(B53="","",IF(BACKLAY="BACK",stake/(G53-1),stake*(H53/(H53-1))-stake))</f>
      </c>
      <c r="O53" s="73"/>
      <c r="P53" s="74"/>
      <c r="Q53" s="74"/>
      <c r="R53" s="75"/>
      <c r="S53" s="76"/>
      <c r="T53" s="135"/>
      <c r="U53" s="136"/>
      <c r="V53" s="137"/>
      <c r="W53" s="135"/>
      <c r="X53" s="136"/>
      <c r="Y53" s="137"/>
      <c r="Z53" s="135"/>
      <c r="AA53" s="136"/>
      <c r="AB53" s="137"/>
      <c r="AC53" s="135"/>
      <c r="AD53" s="136"/>
      <c r="AE53" s="137"/>
      <c r="AF53" s="95">
        <f>_xlfn.IFERROR(100/G53,"")</f>
      </c>
    </row>
    <row r="54" spans="1:32" ht="12.75">
      <c r="A54" s="1"/>
      <c r="B54" s="114"/>
      <c r="C54" s="78"/>
      <c r="D54" s="78"/>
      <c r="E54" s="79"/>
      <c r="F54" s="80"/>
      <c r="G54" s="81"/>
      <c r="H54" s="82"/>
      <c r="I54" s="83"/>
      <c r="J54" s="84"/>
      <c r="K54" s="85"/>
      <c r="L54" s="115"/>
      <c r="M54" s="116"/>
      <c r="N54" s="116"/>
      <c r="O54" s="116"/>
      <c r="P54" s="116"/>
      <c r="Q54" s="116"/>
      <c r="R54" s="116"/>
      <c r="S54" s="117"/>
      <c r="T54" s="86"/>
      <c r="U54" s="86"/>
      <c r="V54" s="87"/>
      <c r="W54" s="88"/>
      <c r="X54" s="88"/>
      <c r="Y54" s="89"/>
      <c r="Z54" s="86"/>
      <c r="AA54" s="86"/>
      <c r="AB54" s="87"/>
      <c r="AC54" s="88"/>
      <c r="AD54" s="88"/>
      <c r="AE54" s="89"/>
      <c r="AF54" s="92"/>
    </row>
    <row r="55" spans="2:32" s="2" customFormat="1" ht="12">
      <c r="B55" s="118"/>
      <c r="C55" s="53"/>
      <c r="D55" s="53"/>
      <c r="E55" s="45"/>
      <c r="F55" s="41"/>
      <c r="G55" s="43"/>
      <c r="H55" s="47"/>
      <c r="I55" s="49"/>
      <c r="J55" s="51"/>
      <c r="K55" s="28"/>
      <c r="L55" s="105" t="e">
        <f>IF(AND(OR(AND(BACKLAY="BACK",(G55&gt;(INDEX(Ratings,MATCH(A55,SelectionID,0))))),AND(BACKLAY="LAY",(G55&lt;(INDEX(Ratings,MATCH(A55,SelectionID,0)))))),Overrounds3&lt;UserOverround,TimeTillJump3&lt;UserTimeTillJump,ISBLANK(InPlay3)),BACKLAY,"")</f>
        <v>#N/A</v>
      </c>
      <c r="M55" s="55">
        <f>IF(B55="","",G55)</f>
      </c>
      <c r="N55" s="55">
        <f>IF(B55="","",IF(BACKLAY="BACK",stake/(G55-1),stake*(H55/(H55-1))-stake))</f>
      </c>
      <c r="O55" s="56"/>
      <c r="P55" s="10"/>
      <c r="Q55" s="10"/>
      <c r="R55" s="11"/>
      <c r="S55" s="12"/>
      <c r="T55" s="132"/>
      <c r="U55" s="133"/>
      <c r="V55" s="134"/>
      <c r="W55" s="132"/>
      <c r="X55" s="133"/>
      <c r="Y55" s="134"/>
      <c r="Z55" s="132"/>
      <c r="AA55" s="133"/>
      <c r="AB55" s="134"/>
      <c r="AC55" s="132"/>
      <c r="AD55" s="133"/>
      <c r="AE55" s="134"/>
      <c r="AF55" s="93">
        <f>_xlfn.IFERROR(100/G55,"")</f>
      </c>
    </row>
    <row r="56" spans="1:32" ht="12.75">
      <c r="A56" s="1"/>
      <c r="B56" s="119"/>
      <c r="C56" s="54"/>
      <c r="D56" s="54"/>
      <c r="E56" s="46"/>
      <c r="F56" s="42"/>
      <c r="G56" s="44"/>
      <c r="H56" s="48"/>
      <c r="I56" s="50"/>
      <c r="J56" s="52"/>
      <c r="K56" s="29"/>
      <c r="L56" s="120"/>
      <c r="M56" s="121"/>
      <c r="N56" s="121"/>
      <c r="O56" s="121"/>
      <c r="P56" s="121"/>
      <c r="Q56" s="121"/>
      <c r="R56" s="121"/>
      <c r="S56" s="122"/>
      <c r="T56" s="57"/>
      <c r="U56" s="57"/>
      <c r="V56" s="58"/>
      <c r="W56" s="59"/>
      <c r="X56" s="59"/>
      <c r="Y56" s="60"/>
      <c r="Z56" s="57"/>
      <c r="AA56" s="57"/>
      <c r="AB56" s="58"/>
      <c r="AC56" s="59"/>
      <c r="AD56" s="59"/>
      <c r="AE56" s="60"/>
      <c r="AF56" s="94"/>
    </row>
    <row r="57" spans="1:32" s="2" customFormat="1" ht="12">
      <c r="A57" s="90"/>
      <c r="B57" s="113"/>
      <c r="C57" s="63"/>
      <c r="D57" s="63"/>
      <c r="E57" s="64"/>
      <c r="F57" s="65"/>
      <c r="G57" s="66"/>
      <c r="H57" s="67"/>
      <c r="I57" s="68"/>
      <c r="J57" s="69"/>
      <c r="K57" s="70"/>
      <c r="L57" s="71" t="e">
        <f>IF(AND(OR(AND(BACKLAY="BACK",(G57&gt;(INDEX(Ratings,MATCH(A57,SelectionID,0))))),AND(BACKLAY="LAY",(G57&lt;(INDEX(Ratings,MATCH(A57,SelectionID,0)))))),Overrounds3&lt;UserOverround,TimeTillJump3&lt;UserTimeTillJump,ISBLANK(InPlay3)),BACKLAY,"")</f>
        <v>#N/A</v>
      </c>
      <c r="M57" s="72">
        <f>IF(B57="","",G57)</f>
      </c>
      <c r="N57" s="72">
        <f>IF(B57="","",IF(BACKLAY="BACK",stake/(G57-1),stake*(H57/(H57-1))-stake))</f>
      </c>
      <c r="O57" s="73"/>
      <c r="P57" s="74"/>
      <c r="Q57" s="74"/>
      <c r="R57" s="75"/>
      <c r="S57" s="76"/>
      <c r="T57" s="135"/>
      <c r="U57" s="136"/>
      <c r="V57" s="137"/>
      <c r="W57" s="135"/>
      <c r="X57" s="136"/>
      <c r="Y57" s="137"/>
      <c r="Z57" s="135"/>
      <c r="AA57" s="136"/>
      <c r="AB57" s="137"/>
      <c r="AC57" s="135"/>
      <c r="AD57" s="136"/>
      <c r="AE57" s="137"/>
      <c r="AF57" s="95">
        <f>_xlfn.IFERROR(100/G57,"")</f>
      </c>
    </row>
    <row r="58" spans="1:32" ht="12.75">
      <c r="A58" s="91"/>
      <c r="B58" s="114"/>
      <c r="C58" s="78"/>
      <c r="D58" s="78"/>
      <c r="E58" s="79"/>
      <c r="F58" s="80"/>
      <c r="G58" s="81"/>
      <c r="H58" s="82"/>
      <c r="I58" s="83"/>
      <c r="J58" s="84"/>
      <c r="K58" s="85"/>
      <c r="L58" s="115"/>
      <c r="M58" s="116"/>
      <c r="N58" s="116"/>
      <c r="O58" s="116"/>
      <c r="P58" s="116"/>
      <c r="Q58" s="116"/>
      <c r="R58" s="116"/>
      <c r="S58" s="117"/>
      <c r="T58" s="86"/>
      <c r="U58" s="86"/>
      <c r="V58" s="87"/>
      <c r="W58" s="88"/>
      <c r="X58" s="88"/>
      <c r="Y58" s="89"/>
      <c r="Z58" s="86"/>
      <c r="AA58" s="86"/>
      <c r="AB58" s="87"/>
      <c r="AC58" s="88"/>
      <c r="AD58" s="88"/>
      <c r="AE58" s="89"/>
      <c r="AF58" s="92"/>
    </row>
    <row r="59" spans="2:32" s="2" customFormat="1" ht="12">
      <c r="B59" s="118"/>
      <c r="C59" s="53"/>
      <c r="D59" s="53"/>
      <c r="E59" s="45"/>
      <c r="F59" s="41"/>
      <c r="G59" s="43"/>
      <c r="H59" s="47"/>
      <c r="I59" s="49"/>
      <c r="J59" s="51"/>
      <c r="K59" s="28"/>
      <c r="L59" s="105" t="e">
        <f>IF(AND(OR(AND(BACKLAY="BACK",(G59&gt;(INDEX(Ratings,MATCH(A59,SelectionID,0))))),AND(BACKLAY="LAY",(G59&lt;(INDEX(Ratings,MATCH(A59,SelectionID,0)))))),Overrounds3&lt;UserOverround,TimeTillJump3&lt;UserTimeTillJump,ISBLANK(InPlay3)),BACKLAY,"")</f>
        <v>#N/A</v>
      </c>
      <c r="M59" s="55">
        <f>IF(B59="","",G59)</f>
      </c>
      <c r="N59" s="55">
        <f>IF(B59="","",IF(BACKLAY="BACK",stake/(G59-1),stake*(H59/(H59-1))-stake))</f>
      </c>
      <c r="O59" s="56"/>
      <c r="P59" s="10"/>
      <c r="Q59" s="10"/>
      <c r="R59" s="11"/>
      <c r="S59" s="12"/>
      <c r="T59" s="132"/>
      <c r="U59" s="133"/>
      <c r="V59" s="134"/>
      <c r="W59" s="132"/>
      <c r="X59" s="133"/>
      <c r="Y59" s="134"/>
      <c r="Z59" s="132"/>
      <c r="AA59" s="133"/>
      <c r="AB59" s="134"/>
      <c r="AC59" s="132"/>
      <c r="AD59" s="133"/>
      <c r="AE59" s="134"/>
      <c r="AF59" s="93">
        <f>_xlfn.IFERROR(100/G59,"")</f>
      </c>
    </row>
    <row r="60" spans="1:32" ht="12.75">
      <c r="A60" s="1"/>
      <c r="B60" s="119"/>
      <c r="C60" s="54"/>
      <c r="D60" s="54"/>
      <c r="E60" s="46"/>
      <c r="F60" s="42"/>
      <c r="G60" s="44"/>
      <c r="H60" s="48"/>
      <c r="I60" s="50"/>
      <c r="J60" s="52"/>
      <c r="K60" s="29"/>
      <c r="L60" s="120"/>
      <c r="M60" s="121"/>
      <c r="N60" s="121"/>
      <c r="O60" s="121"/>
      <c r="P60" s="121"/>
      <c r="Q60" s="121"/>
      <c r="R60" s="121"/>
      <c r="S60" s="122"/>
      <c r="T60" s="57"/>
      <c r="U60" s="57"/>
      <c r="V60" s="58"/>
      <c r="W60" s="59"/>
      <c r="X60" s="59"/>
      <c r="Y60" s="60"/>
      <c r="Z60" s="57"/>
      <c r="AA60" s="57"/>
      <c r="AB60" s="58"/>
      <c r="AC60" s="59"/>
      <c r="AD60" s="59"/>
      <c r="AE60" s="60"/>
      <c r="AF60" s="94"/>
    </row>
    <row r="61" spans="2:32" s="2" customFormat="1" ht="12">
      <c r="B61" s="113"/>
      <c r="C61" s="63"/>
      <c r="D61" s="63"/>
      <c r="E61" s="64"/>
      <c r="F61" s="65"/>
      <c r="G61" s="66"/>
      <c r="H61" s="67"/>
      <c r="I61" s="68"/>
      <c r="J61" s="69"/>
      <c r="K61" s="70"/>
      <c r="L61" s="71" t="e">
        <f>IF(AND(OR(AND(BACKLAY="BACK",(G61&gt;(INDEX(Ratings,MATCH(A61,SelectionID,0))))),AND(BACKLAY="LAY",(G61&lt;(INDEX(Ratings,MATCH(A61,SelectionID,0)))))),Overrounds3&lt;UserOverround,TimeTillJump3&lt;UserTimeTillJump,ISBLANK(InPlay3)),BACKLAY,"")</f>
        <v>#N/A</v>
      </c>
      <c r="M61" s="72">
        <f>IF(B61="","",G61)</f>
      </c>
      <c r="N61" s="72">
        <f>IF(B61="","",IF(BACKLAY="BACK",stake/(G61-1),stake*(H61/(H61-1))-stake))</f>
      </c>
      <c r="O61" s="73"/>
      <c r="P61" s="74"/>
      <c r="Q61" s="74"/>
      <c r="R61" s="75"/>
      <c r="S61" s="76"/>
      <c r="T61" s="135"/>
      <c r="U61" s="136"/>
      <c r="V61" s="137"/>
      <c r="W61" s="135"/>
      <c r="X61" s="136"/>
      <c r="Y61" s="137"/>
      <c r="Z61" s="135"/>
      <c r="AA61" s="136"/>
      <c r="AB61" s="137"/>
      <c r="AC61" s="135"/>
      <c r="AD61" s="136"/>
      <c r="AE61" s="137"/>
      <c r="AF61" s="95">
        <f>_xlfn.IFERROR(100/G61,"")</f>
      </c>
    </row>
    <row r="62" spans="1:32" ht="12.75">
      <c r="A62" s="1"/>
      <c r="B62" s="114"/>
      <c r="C62" s="78"/>
      <c r="D62" s="78"/>
      <c r="E62" s="79"/>
      <c r="F62" s="80"/>
      <c r="G62" s="81"/>
      <c r="H62" s="82"/>
      <c r="I62" s="83"/>
      <c r="J62" s="84"/>
      <c r="K62" s="85"/>
      <c r="L62" s="115"/>
      <c r="M62" s="116"/>
      <c r="N62" s="116"/>
      <c r="O62" s="116"/>
      <c r="P62" s="116"/>
      <c r="Q62" s="116"/>
      <c r="R62" s="116"/>
      <c r="S62" s="117"/>
      <c r="T62" s="86"/>
      <c r="U62" s="86"/>
      <c r="V62" s="87"/>
      <c r="W62" s="88"/>
      <c r="X62" s="88"/>
      <c r="Y62" s="89"/>
      <c r="Z62" s="86"/>
      <c r="AA62" s="86"/>
      <c r="AB62" s="87"/>
      <c r="AC62" s="88"/>
      <c r="AD62" s="88"/>
      <c r="AE62" s="89"/>
      <c r="AF62" s="92"/>
    </row>
    <row r="63" spans="2:32" s="2" customFormat="1" ht="12">
      <c r="B63" s="118"/>
      <c r="C63" s="53"/>
      <c r="D63" s="53"/>
      <c r="E63" s="45"/>
      <c r="F63" s="41"/>
      <c r="G63" s="43"/>
      <c r="H63" s="47"/>
      <c r="I63" s="49"/>
      <c r="J63" s="51"/>
      <c r="K63" s="28"/>
      <c r="L63" s="105" t="e">
        <f>IF(AND(OR(AND(BACKLAY="BACK",(G63&gt;(INDEX(Ratings,MATCH(A63,SelectionID,0))))),AND(BACKLAY="LAY",(G63&lt;(INDEX(Ratings,MATCH(A63,SelectionID,0)))))),Overrounds3&lt;UserOverround,TimeTillJump3&lt;UserTimeTillJump,ISBLANK(InPlay3)),BACKLAY,"")</f>
        <v>#N/A</v>
      </c>
      <c r="M63" s="55">
        <f>IF(B63="","",G63)</f>
      </c>
      <c r="N63" s="55">
        <f>IF(B63="","",IF(BACKLAY="BACK",stake/(G63-1),stake*(H63/(H63-1))-stake))</f>
      </c>
      <c r="O63" s="56"/>
      <c r="P63" s="10"/>
      <c r="Q63" s="10"/>
      <c r="R63" s="11"/>
      <c r="S63" s="12"/>
      <c r="T63" s="132"/>
      <c r="U63" s="133"/>
      <c r="V63" s="134"/>
      <c r="W63" s="132"/>
      <c r="X63" s="133"/>
      <c r="Y63" s="134"/>
      <c r="Z63" s="132"/>
      <c r="AA63" s="133"/>
      <c r="AB63" s="134"/>
      <c r="AC63" s="132"/>
      <c r="AD63" s="133"/>
      <c r="AE63" s="134"/>
      <c r="AF63" s="93">
        <f>_xlfn.IFERROR(100/G63,"")</f>
      </c>
    </row>
    <row r="64" spans="1:32" ht="12.75">
      <c r="A64" s="1"/>
      <c r="B64" s="119"/>
      <c r="C64" s="54"/>
      <c r="D64" s="54"/>
      <c r="E64" s="46"/>
      <c r="F64" s="42"/>
      <c r="G64" s="44"/>
      <c r="H64" s="48"/>
      <c r="I64" s="50"/>
      <c r="J64" s="52"/>
      <c r="K64" s="29"/>
      <c r="L64" s="120"/>
      <c r="M64" s="121"/>
      <c r="N64" s="121"/>
      <c r="O64" s="121"/>
      <c r="P64" s="121"/>
      <c r="Q64" s="121"/>
      <c r="R64" s="121"/>
      <c r="S64" s="122"/>
      <c r="T64" s="57"/>
      <c r="U64" s="57"/>
      <c r="V64" s="58"/>
      <c r="W64" s="59"/>
      <c r="X64" s="59"/>
      <c r="Y64" s="60"/>
      <c r="Z64" s="57"/>
      <c r="AA64" s="57"/>
      <c r="AB64" s="58"/>
      <c r="AC64" s="59"/>
      <c r="AD64" s="59"/>
      <c r="AE64" s="60"/>
      <c r="AF64" s="94"/>
    </row>
    <row r="65" spans="1:32" s="2" customFormat="1" ht="12">
      <c r="A65" s="90"/>
      <c r="B65" s="113"/>
      <c r="C65" s="63"/>
      <c r="D65" s="63"/>
      <c r="E65" s="64"/>
      <c r="F65" s="65"/>
      <c r="G65" s="66"/>
      <c r="H65" s="67"/>
      <c r="I65" s="68"/>
      <c r="J65" s="69"/>
      <c r="K65" s="70"/>
      <c r="L65" s="71" t="e">
        <f>IF(AND(OR(AND(BACKLAY="BACK",(G65&gt;(INDEX(Ratings,MATCH(A65,SelectionID,0))))),AND(BACKLAY="LAY",(G65&lt;(INDEX(Ratings,MATCH(A65,SelectionID,0)))))),Overrounds3&lt;UserOverround,TimeTillJump3&lt;UserTimeTillJump,ISBLANK(InPlay3)),BACKLAY,"")</f>
        <v>#N/A</v>
      </c>
      <c r="M65" s="72">
        <f>IF(B65="","",G65)</f>
      </c>
      <c r="N65" s="72">
        <f>IF(B65="","",IF(BACKLAY="BACK",stake/(G65-1),stake*(H65/(H65-1))-stake))</f>
      </c>
      <c r="O65" s="73"/>
      <c r="P65" s="74"/>
      <c r="Q65" s="74"/>
      <c r="R65" s="75"/>
      <c r="S65" s="76"/>
      <c r="T65" s="135"/>
      <c r="U65" s="136"/>
      <c r="V65" s="137"/>
      <c r="W65" s="135"/>
      <c r="X65" s="136"/>
      <c r="Y65" s="137"/>
      <c r="Z65" s="135"/>
      <c r="AA65" s="136"/>
      <c r="AB65" s="137"/>
      <c r="AC65" s="135"/>
      <c r="AD65" s="136"/>
      <c r="AE65" s="137"/>
      <c r="AF65" s="95">
        <f>_xlfn.IFERROR(100/G65,"")</f>
      </c>
    </row>
    <row r="66" spans="1:32" ht="12.75">
      <c r="A66" s="91"/>
      <c r="B66" s="114"/>
      <c r="C66" s="78"/>
      <c r="D66" s="78"/>
      <c r="E66" s="79"/>
      <c r="F66" s="80"/>
      <c r="G66" s="81"/>
      <c r="H66" s="82"/>
      <c r="I66" s="83"/>
      <c r="J66" s="84"/>
      <c r="K66" s="85"/>
      <c r="L66" s="115"/>
      <c r="M66" s="116"/>
      <c r="N66" s="116"/>
      <c r="O66" s="116"/>
      <c r="P66" s="116"/>
      <c r="Q66" s="116"/>
      <c r="R66" s="116"/>
      <c r="S66" s="117"/>
      <c r="T66" s="86"/>
      <c r="U66" s="86"/>
      <c r="V66" s="87"/>
      <c r="W66" s="88"/>
      <c r="X66" s="88"/>
      <c r="Y66" s="89"/>
      <c r="Z66" s="86"/>
      <c r="AA66" s="86"/>
      <c r="AB66" s="87"/>
      <c r="AC66" s="88"/>
      <c r="AD66" s="88"/>
      <c r="AE66" s="89"/>
      <c r="AF66" s="92"/>
    </row>
    <row r="67" spans="2:32" s="2" customFormat="1" ht="12">
      <c r="B67" s="118"/>
      <c r="C67" s="53"/>
      <c r="D67" s="53"/>
      <c r="E67" s="45"/>
      <c r="F67" s="41"/>
      <c r="G67" s="43"/>
      <c r="H67" s="47"/>
      <c r="I67" s="49"/>
      <c r="J67" s="51"/>
      <c r="K67" s="28"/>
      <c r="L67" s="105" t="e">
        <f>IF(AND(OR(AND(BACKLAY="BACK",(G67&gt;(INDEX(Ratings,MATCH(A67,SelectionID,0))))),AND(BACKLAY="LAY",(G67&lt;(INDEX(Ratings,MATCH(A67,SelectionID,0)))))),Overrounds3&lt;UserOverround,TimeTillJump3&lt;UserTimeTillJump,ISBLANK(InPlay3)),BACKLAY,"")</f>
        <v>#N/A</v>
      </c>
      <c r="M67" s="55">
        <f>IF(B67="","",G67)</f>
      </c>
      <c r="N67" s="55">
        <f>IF(B67="","",IF(BACKLAY="BACK",stake/(G67-1),stake*(H67/(H67-1))-stake))</f>
      </c>
      <c r="O67" s="56"/>
      <c r="P67" s="10"/>
      <c r="Q67" s="10"/>
      <c r="R67" s="11"/>
      <c r="S67" s="12"/>
      <c r="T67" s="132"/>
      <c r="U67" s="133"/>
      <c r="V67" s="134"/>
      <c r="W67" s="132"/>
      <c r="X67" s="133"/>
      <c r="Y67" s="134"/>
      <c r="Z67" s="132"/>
      <c r="AA67" s="133"/>
      <c r="AB67" s="134"/>
      <c r="AC67" s="132"/>
      <c r="AD67" s="133"/>
      <c r="AE67" s="134"/>
      <c r="AF67" s="93">
        <f>_xlfn.IFERROR(100/G67,"")</f>
      </c>
    </row>
    <row r="68" spans="1:32" ht="12.75">
      <c r="A68" s="1"/>
      <c r="B68" s="119"/>
      <c r="C68" s="54"/>
      <c r="D68" s="54"/>
      <c r="E68" s="46"/>
      <c r="F68" s="42"/>
      <c r="G68" s="44"/>
      <c r="H68" s="48"/>
      <c r="I68" s="50"/>
      <c r="J68" s="52"/>
      <c r="K68" s="29"/>
      <c r="L68" s="120"/>
      <c r="M68" s="121"/>
      <c r="N68" s="121"/>
      <c r="O68" s="121"/>
      <c r="P68" s="121"/>
      <c r="Q68" s="121"/>
      <c r="R68" s="121"/>
      <c r="S68" s="122"/>
      <c r="T68" s="57"/>
      <c r="U68" s="57"/>
      <c r="V68" s="58"/>
      <c r="W68" s="59"/>
      <c r="X68" s="59"/>
      <c r="Y68" s="60"/>
      <c r="Z68" s="57"/>
      <c r="AA68" s="57"/>
      <c r="AB68" s="58"/>
      <c r="AC68" s="59"/>
      <c r="AD68" s="59"/>
      <c r="AE68" s="60"/>
      <c r="AF68" s="94"/>
    </row>
    <row r="69" spans="1:32" ht="12.75">
      <c r="A69" s="1"/>
      <c r="B69" s="1"/>
      <c r="C69" s="1"/>
      <c r="D69" s="1"/>
      <c r="E69" s="1"/>
      <c r="F69" s="1"/>
      <c r="G69" s="5"/>
      <c r="H69" s="5"/>
      <c r="I69" s="1"/>
      <c r="J69" s="1"/>
      <c r="K69" s="1"/>
      <c r="L69" s="104">
        <f>_xlfn.IFERROR(IF(AND(OR(AND(BACKLAY="BACK",(G69&gt;(INDEX(Ratings,MATCH(B69,RunnerName,0))))),AND(BACKLAY="LAY",(G69&lt;(INDEX(Ratings,MATCH(B69,RunnerName,0)))))),BMP&lt;UserOverround,TimeTillJump3&lt;UserTimeTillJump,ISBLANK(InPlay1)),BACKLAY,""),"")</f>
      </c>
      <c r="M69" s="1"/>
      <c r="N69" s="1"/>
      <c r="O69" s="1"/>
      <c r="P69" s="1"/>
      <c r="Q69" s="1"/>
      <c r="R69" s="1"/>
      <c r="AF69" s="40"/>
    </row>
    <row r="70" spans="1:18" ht="12.75">
      <c r="A70" s="1"/>
      <c r="B70" s="1"/>
      <c r="C70" s="1"/>
      <c r="D70" s="1"/>
      <c r="E70" s="1"/>
      <c r="F70" s="1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5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5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5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5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5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5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5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5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5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5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5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5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5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5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5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5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5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5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5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5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5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5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5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5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5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5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5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5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5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5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5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5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5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5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5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5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5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5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5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5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5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5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5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5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5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5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5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5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5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5"/>
      <c r="H129" s="5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5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5"/>
      <c r="H131" s="5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5"/>
      <c r="H132" s="5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5"/>
      <c r="H133" s="5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5"/>
      <c r="H134" s="5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5"/>
      <c r="H135" s="5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5"/>
      <c r="H136" s="5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5"/>
      <c r="H137" s="5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5"/>
      <c r="H138" s="5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5"/>
      <c r="H139" s="5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5"/>
      <c r="H140" s="5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5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5"/>
      <c r="H142" s="5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5"/>
      <c r="H143" s="5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5"/>
      <c r="H144" s="5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5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5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5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5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5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5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5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5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5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5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5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5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5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5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5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5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5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5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5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5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5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5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5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1"/>
      <c r="G170" s="5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5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5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5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5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5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"/>
      <c r="C176" s="1"/>
      <c r="D176" s="1"/>
      <c r="E176" s="1"/>
      <c r="F176" s="1"/>
      <c r="G176" s="5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C177" s="1"/>
      <c r="D177" s="1"/>
      <c r="E177" s="1"/>
      <c r="F177" s="1"/>
      <c r="G177" s="5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1"/>
      <c r="C178" s="1"/>
      <c r="D178" s="1"/>
      <c r="E178" s="1"/>
      <c r="F178" s="1"/>
      <c r="G178" s="5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1"/>
      <c r="C179" s="1"/>
      <c r="D179" s="1"/>
      <c r="E179" s="1"/>
      <c r="F179" s="1"/>
      <c r="G179" s="5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1"/>
      <c r="G180" s="5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1"/>
      <c r="C181" s="1"/>
      <c r="D181" s="1"/>
      <c r="E181" s="1"/>
      <c r="F181" s="1"/>
      <c r="G181" s="5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1"/>
      <c r="B182" s="1"/>
      <c r="C182" s="1"/>
      <c r="D182" s="1"/>
      <c r="E182" s="1"/>
      <c r="F182" s="1"/>
      <c r="G182" s="5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1"/>
      <c r="B183" s="1"/>
      <c r="C183" s="1"/>
      <c r="D183" s="1"/>
      <c r="E183" s="1"/>
      <c r="F183" s="1"/>
      <c r="G183" s="5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"/>
      <c r="B184" s="1"/>
      <c r="C184" s="1"/>
      <c r="D184" s="1"/>
      <c r="E184" s="1"/>
      <c r="F184" s="1"/>
      <c r="G184" s="5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"/>
      <c r="B185" s="1"/>
      <c r="C185" s="1"/>
      <c r="D185" s="1"/>
      <c r="E185" s="1"/>
      <c r="F185" s="1"/>
      <c r="G185" s="5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"/>
      <c r="B186" s="1"/>
      <c r="C186" s="1"/>
      <c r="D186" s="1"/>
      <c r="E186" s="1"/>
      <c r="F186" s="1"/>
      <c r="G186" s="5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1"/>
      <c r="B187" s="1"/>
      <c r="C187" s="1"/>
      <c r="D187" s="1"/>
      <c r="E187" s="1"/>
      <c r="F187" s="1"/>
      <c r="G187" s="5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1"/>
      <c r="B188" s="1"/>
      <c r="C188" s="1"/>
      <c r="D188" s="1"/>
      <c r="E188" s="1"/>
      <c r="F188" s="1"/>
      <c r="G188" s="5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1"/>
      <c r="B189" s="1"/>
      <c r="C189" s="1"/>
      <c r="D189" s="1"/>
      <c r="E189" s="1"/>
      <c r="F189" s="1"/>
      <c r="G189" s="5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1"/>
      <c r="B190" s="1"/>
      <c r="C190" s="1"/>
      <c r="D190" s="1"/>
      <c r="E190" s="1"/>
      <c r="F190" s="1"/>
      <c r="G190" s="5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1"/>
      <c r="B191" s="1"/>
      <c r="C191" s="1"/>
      <c r="D191" s="1"/>
      <c r="E191" s="1"/>
      <c r="F191" s="1"/>
      <c r="G191" s="5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1"/>
      <c r="B192" s="1"/>
      <c r="C192" s="1"/>
      <c r="D192" s="1"/>
      <c r="E192" s="1"/>
      <c r="F192" s="1"/>
      <c r="G192" s="5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1"/>
      <c r="B193" s="1"/>
      <c r="C193" s="1"/>
      <c r="D193" s="1"/>
      <c r="E193" s="1"/>
      <c r="F193" s="1"/>
      <c r="G193" s="5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1"/>
      <c r="B194" s="1"/>
      <c r="C194" s="1"/>
      <c r="D194" s="1"/>
      <c r="E194" s="1"/>
      <c r="F194" s="1"/>
      <c r="G194" s="5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1"/>
      <c r="B195" s="1"/>
      <c r="C195" s="1"/>
      <c r="D195" s="1"/>
      <c r="E195" s="1"/>
      <c r="F195" s="1"/>
      <c r="G195" s="5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1"/>
      <c r="B196" s="1"/>
      <c r="C196" s="1"/>
      <c r="D196" s="1"/>
      <c r="E196" s="1"/>
      <c r="F196" s="1"/>
      <c r="G196" s="5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1"/>
      <c r="B197" s="1"/>
      <c r="C197" s="1"/>
      <c r="D197" s="1"/>
      <c r="E197" s="1"/>
      <c r="F197" s="1"/>
      <c r="G197" s="5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1"/>
      <c r="B198" s="1"/>
      <c r="C198" s="1"/>
      <c r="D198" s="1"/>
      <c r="E198" s="1"/>
      <c r="F198" s="1"/>
      <c r="G198" s="5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1"/>
      <c r="B199" s="1"/>
      <c r="C199" s="1"/>
      <c r="D199" s="1"/>
      <c r="E199" s="1"/>
      <c r="F199" s="1"/>
      <c r="G199" s="5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1"/>
      <c r="B200" s="1"/>
      <c r="C200" s="1"/>
      <c r="D200" s="1"/>
      <c r="E200" s="1"/>
      <c r="F200" s="1"/>
      <c r="G200" s="5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>
      <c r="A201" s="1"/>
      <c r="B201" s="1"/>
      <c r="C201" s="1"/>
      <c r="D201" s="1"/>
      <c r="E201" s="1"/>
      <c r="F201" s="1"/>
      <c r="G201" s="5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>
      <c r="A202" s="1"/>
      <c r="B202" s="1"/>
      <c r="C202" s="1"/>
      <c r="D202" s="1"/>
      <c r="E202" s="1"/>
      <c r="F202" s="1"/>
      <c r="G202" s="5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>
      <c r="A203" s="1"/>
      <c r="B203" s="1"/>
      <c r="C203" s="1"/>
      <c r="D203" s="1"/>
      <c r="E203" s="1"/>
      <c r="F203" s="1"/>
      <c r="G203" s="5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</row>
  </sheetData>
  <sheetProtection/>
  <mergeCells count="188">
    <mergeCell ref="B67:B68"/>
    <mergeCell ref="T67:V67"/>
    <mergeCell ref="W67:Y67"/>
    <mergeCell ref="Z67:AB67"/>
    <mergeCell ref="AC67:AE67"/>
    <mergeCell ref="L68:S68"/>
    <mergeCell ref="B65:B66"/>
    <mergeCell ref="T65:V65"/>
    <mergeCell ref="W65:Y65"/>
    <mergeCell ref="Z65:AB65"/>
    <mergeCell ref="AC65:AE65"/>
    <mergeCell ref="L66:S66"/>
    <mergeCell ref="B63:B64"/>
    <mergeCell ref="T63:V63"/>
    <mergeCell ref="W63:Y63"/>
    <mergeCell ref="Z63:AB63"/>
    <mergeCell ref="AC63:AE63"/>
    <mergeCell ref="L64:S64"/>
    <mergeCell ref="B61:B62"/>
    <mergeCell ref="T61:V61"/>
    <mergeCell ref="W61:Y61"/>
    <mergeCell ref="Z61:AB61"/>
    <mergeCell ref="AC61:AE61"/>
    <mergeCell ref="L62:S62"/>
    <mergeCell ref="B59:B60"/>
    <mergeCell ref="T59:V59"/>
    <mergeCell ref="W59:Y59"/>
    <mergeCell ref="Z59:AB59"/>
    <mergeCell ref="AC59:AE59"/>
    <mergeCell ref="L60:S60"/>
    <mergeCell ref="B57:B58"/>
    <mergeCell ref="T57:V57"/>
    <mergeCell ref="W57:Y57"/>
    <mergeCell ref="Z57:AB57"/>
    <mergeCell ref="AC57:AE57"/>
    <mergeCell ref="L58:S58"/>
    <mergeCell ref="B55:B56"/>
    <mergeCell ref="T55:V55"/>
    <mergeCell ref="W55:Y55"/>
    <mergeCell ref="Z55:AB55"/>
    <mergeCell ref="AC55:AE55"/>
    <mergeCell ref="L56:S56"/>
    <mergeCell ref="B53:B54"/>
    <mergeCell ref="T53:V53"/>
    <mergeCell ref="W53:Y53"/>
    <mergeCell ref="Z53:AB53"/>
    <mergeCell ref="AC53:AE53"/>
    <mergeCell ref="L54:S54"/>
    <mergeCell ref="B51:B52"/>
    <mergeCell ref="T51:V51"/>
    <mergeCell ref="W51:Y51"/>
    <mergeCell ref="Z51:AB51"/>
    <mergeCell ref="AC51:AE51"/>
    <mergeCell ref="L52:S52"/>
    <mergeCell ref="B49:B50"/>
    <mergeCell ref="T49:V49"/>
    <mergeCell ref="W49:Y49"/>
    <mergeCell ref="Z49:AB49"/>
    <mergeCell ref="AC49:AE49"/>
    <mergeCell ref="L50:S50"/>
    <mergeCell ref="B47:B48"/>
    <mergeCell ref="T47:V47"/>
    <mergeCell ref="W47:Y47"/>
    <mergeCell ref="Z47:AB47"/>
    <mergeCell ref="AC47:AE47"/>
    <mergeCell ref="L48:S48"/>
    <mergeCell ref="B45:B46"/>
    <mergeCell ref="T45:V45"/>
    <mergeCell ref="W45:Y45"/>
    <mergeCell ref="Z45:AB45"/>
    <mergeCell ref="AC45:AE45"/>
    <mergeCell ref="L46:S46"/>
    <mergeCell ref="B43:B44"/>
    <mergeCell ref="T43:V43"/>
    <mergeCell ref="W43:Y43"/>
    <mergeCell ref="Z43:AB43"/>
    <mergeCell ref="AC43:AE43"/>
    <mergeCell ref="L44:S44"/>
    <mergeCell ref="B41:B42"/>
    <mergeCell ref="T41:V41"/>
    <mergeCell ref="W41:Y41"/>
    <mergeCell ref="Z41:AB41"/>
    <mergeCell ref="AC41:AE41"/>
    <mergeCell ref="L42:S42"/>
    <mergeCell ref="B39:B40"/>
    <mergeCell ref="T39:V39"/>
    <mergeCell ref="W39:Y39"/>
    <mergeCell ref="Z39:AB39"/>
    <mergeCell ref="AC39:AE39"/>
    <mergeCell ref="L40:S40"/>
    <mergeCell ref="B37:B38"/>
    <mergeCell ref="T37:V37"/>
    <mergeCell ref="W37:Y37"/>
    <mergeCell ref="Z37:AB37"/>
    <mergeCell ref="AC37:AE37"/>
    <mergeCell ref="L38:S38"/>
    <mergeCell ref="B35:B36"/>
    <mergeCell ref="T35:V35"/>
    <mergeCell ref="W35:Y35"/>
    <mergeCell ref="Z35:AB35"/>
    <mergeCell ref="AC35:AE35"/>
    <mergeCell ref="L36:S36"/>
    <mergeCell ref="B33:B34"/>
    <mergeCell ref="T33:V33"/>
    <mergeCell ref="W33:Y33"/>
    <mergeCell ref="Z33:AB33"/>
    <mergeCell ref="AC33:AE33"/>
    <mergeCell ref="L34:S34"/>
    <mergeCell ref="B31:B32"/>
    <mergeCell ref="T31:V31"/>
    <mergeCell ref="W31:Y31"/>
    <mergeCell ref="Z31:AB31"/>
    <mergeCell ref="AC31:AE31"/>
    <mergeCell ref="L32:S32"/>
    <mergeCell ref="B29:B30"/>
    <mergeCell ref="T29:V29"/>
    <mergeCell ref="W29:Y29"/>
    <mergeCell ref="Z29:AB29"/>
    <mergeCell ref="AC29:AE29"/>
    <mergeCell ref="L30:S30"/>
    <mergeCell ref="B27:B28"/>
    <mergeCell ref="T27:V27"/>
    <mergeCell ref="W27:Y27"/>
    <mergeCell ref="Z27:AB27"/>
    <mergeCell ref="AC27:AE27"/>
    <mergeCell ref="L28:S28"/>
    <mergeCell ref="B25:B26"/>
    <mergeCell ref="T25:V25"/>
    <mergeCell ref="W25:Y25"/>
    <mergeCell ref="Z25:AB25"/>
    <mergeCell ref="AC25:AE25"/>
    <mergeCell ref="L26:S26"/>
    <mergeCell ref="B23:B24"/>
    <mergeCell ref="T23:V23"/>
    <mergeCell ref="W23:Y23"/>
    <mergeCell ref="Z23:AB23"/>
    <mergeCell ref="AC23:AE23"/>
    <mergeCell ref="L24:S24"/>
    <mergeCell ref="B21:B22"/>
    <mergeCell ref="T21:V21"/>
    <mergeCell ref="W21:Y21"/>
    <mergeCell ref="Z21:AB21"/>
    <mergeCell ref="AC21:AE21"/>
    <mergeCell ref="L22:S22"/>
    <mergeCell ref="B19:B20"/>
    <mergeCell ref="T19:V19"/>
    <mergeCell ref="W19:Y19"/>
    <mergeCell ref="Z19:AB19"/>
    <mergeCell ref="AC19:AE19"/>
    <mergeCell ref="L20:S20"/>
    <mergeCell ref="B17:B18"/>
    <mergeCell ref="T17:V17"/>
    <mergeCell ref="W17:Y17"/>
    <mergeCell ref="Z17:AB17"/>
    <mergeCell ref="AC17:AE17"/>
    <mergeCell ref="L18:S18"/>
    <mergeCell ref="B15:B16"/>
    <mergeCell ref="T15:V15"/>
    <mergeCell ref="W15:Y15"/>
    <mergeCell ref="Z15:AB15"/>
    <mergeCell ref="AC15:AE15"/>
    <mergeCell ref="L16:S16"/>
    <mergeCell ref="B13:B14"/>
    <mergeCell ref="T13:V13"/>
    <mergeCell ref="W13:Y13"/>
    <mergeCell ref="Z13:AB13"/>
    <mergeCell ref="AC13:AE13"/>
    <mergeCell ref="L14:S14"/>
    <mergeCell ref="B11:B12"/>
    <mergeCell ref="T11:V11"/>
    <mergeCell ref="W11:Y11"/>
    <mergeCell ref="Z11:AB11"/>
    <mergeCell ref="AC11:AE11"/>
    <mergeCell ref="L12:S12"/>
    <mergeCell ref="AC7:AE7"/>
    <mergeCell ref="L8:S8"/>
    <mergeCell ref="B9:B10"/>
    <mergeCell ref="T9:V9"/>
    <mergeCell ref="W9:Y9"/>
    <mergeCell ref="Z9:AB9"/>
    <mergeCell ref="AC9:AE9"/>
    <mergeCell ref="L10:S10"/>
    <mergeCell ref="L5:N5"/>
    <mergeCell ref="L6:N6"/>
    <mergeCell ref="B7:B8"/>
    <mergeCell ref="T7:V7"/>
    <mergeCell ref="W7:Y7"/>
    <mergeCell ref="Z7:AB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56"/>
  <sheetViews>
    <sheetView zoomScale="85" zoomScaleNormal="85" zoomScalePageLayoutView="0" workbookViewId="0" topLeftCell="A1">
      <selection activeCell="H4" sqref="H4"/>
    </sheetView>
  </sheetViews>
  <sheetFormatPr defaultColWidth="9.140625" defaultRowHeight="12.75"/>
  <cols>
    <col min="1" max="2" width="9.140625" style="0" customWidth="1"/>
    <col min="3" max="3" width="30.8515625" style="97" bestFit="1" customWidth="1"/>
    <col min="4" max="4" width="19.140625" style="0" customWidth="1"/>
    <col min="5" max="5" width="13.00390625" style="0" bestFit="1" customWidth="1"/>
    <col min="6" max="6" width="9.140625" style="0" customWidth="1"/>
    <col min="7" max="7" width="51.28125" style="0" bestFit="1" customWidth="1"/>
    <col min="8" max="8" width="4.00390625" style="0" bestFit="1" customWidth="1"/>
    <col min="9" max="9" width="31.00390625" style="0" bestFit="1" customWidth="1"/>
    <col min="25" max="25" width="9.140625" style="0" customWidth="1"/>
  </cols>
  <sheetData>
    <row r="1" spans="8:25" ht="12.75">
      <c r="H1" s="102"/>
      <c r="I1" s="102"/>
      <c r="J1" s="102"/>
      <c r="K1" s="102"/>
      <c r="L1" s="102"/>
      <c r="M1" s="102"/>
      <c r="N1" s="102"/>
      <c r="O1" s="102"/>
      <c r="P1" s="102"/>
      <c r="Q1" s="102"/>
      <c r="Y1" s="38" t="s">
        <v>41</v>
      </c>
    </row>
    <row r="2" spans="3:25" ht="12.75">
      <c r="C2" s="98" t="s">
        <v>53</v>
      </c>
      <c r="E2">
        <v>1.167963796</v>
      </c>
      <c r="G2" s="99" t="s">
        <v>51</v>
      </c>
      <c r="H2" s="100">
        <v>5</v>
      </c>
      <c r="I2" s="99" t="s">
        <v>48</v>
      </c>
      <c r="J2" s="102"/>
      <c r="K2" s="102"/>
      <c r="L2" s="102"/>
      <c r="M2" s="102"/>
      <c r="N2" s="102"/>
      <c r="O2" s="102"/>
      <c r="P2" s="102"/>
      <c r="Q2" s="102"/>
      <c r="Y2" s="38" t="s">
        <v>42</v>
      </c>
    </row>
    <row r="3" spans="3:17" ht="12.75">
      <c r="C3" s="98" t="s">
        <v>54</v>
      </c>
      <c r="E3">
        <v>1.166082604</v>
      </c>
      <c r="G3" s="99" t="s">
        <v>40</v>
      </c>
      <c r="H3" s="100">
        <v>60</v>
      </c>
      <c r="I3" s="99" t="s">
        <v>46</v>
      </c>
      <c r="J3" s="102"/>
      <c r="K3" s="102"/>
      <c r="L3" s="102"/>
      <c r="M3" s="102"/>
      <c r="N3" s="102"/>
      <c r="O3" s="102"/>
      <c r="P3" s="102"/>
      <c r="Q3" s="102"/>
    </row>
    <row r="4" spans="1:17" ht="12.75">
      <c r="A4" s="37"/>
      <c r="C4" s="98" t="s">
        <v>55</v>
      </c>
      <c r="E4">
        <v>1.163047228</v>
      </c>
      <c r="G4" s="99" t="s">
        <v>49</v>
      </c>
      <c r="H4" s="100">
        <v>110</v>
      </c>
      <c r="I4" s="99" t="s">
        <v>45</v>
      </c>
      <c r="J4" s="102"/>
      <c r="K4" s="102"/>
      <c r="L4" s="102"/>
      <c r="M4" s="102"/>
      <c r="N4" s="102"/>
      <c r="O4" s="102"/>
      <c r="P4" s="102"/>
      <c r="Q4" s="102"/>
    </row>
    <row r="5" spans="3:17" ht="12.75">
      <c r="C5" s="98"/>
      <c r="E5" s="37"/>
      <c r="G5" s="99" t="s">
        <v>50</v>
      </c>
      <c r="H5" s="139" t="s">
        <v>41</v>
      </c>
      <c r="I5" s="139"/>
      <c r="J5" s="102"/>
      <c r="K5" s="102"/>
      <c r="L5" s="102"/>
      <c r="M5" s="102"/>
      <c r="N5" s="102"/>
      <c r="O5" s="102"/>
      <c r="P5" s="102"/>
      <c r="Q5" s="102"/>
    </row>
    <row r="6" spans="5:17" ht="12.75">
      <c r="E6" s="37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8:17" ht="12.75"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8:17" ht="12.75">
      <c r="H8" s="102"/>
      <c r="I8" s="102"/>
      <c r="J8" s="102"/>
      <c r="K8" s="102"/>
      <c r="L8" s="102"/>
      <c r="M8" s="102"/>
      <c r="N8" s="102"/>
      <c r="O8" s="102"/>
      <c r="P8" s="102"/>
      <c r="Q8" s="102"/>
    </row>
    <row r="9" spans="3:17" ht="12.75">
      <c r="C9" s="138" t="s">
        <v>68</v>
      </c>
      <c r="D9" s="138"/>
      <c r="E9" s="37">
        <f>IF(TYPE('Bet Angel'!$F$4)=1,'Bet Angel'!$F$4*86400,IF(TYPE('Bet Angel'!$F$4)=2,((MID('Bet Angel'!$F$4,2,2)*3600)+(MID('Bet Angel'!$F$4,5,2)*60)+MID('Bet Angel'!$F$4,8,2))*-1,ERROR.TYPE(#VALUE!)))</f>
        <v>823</v>
      </c>
      <c r="H9" s="102"/>
      <c r="I9" s="102"/>
      <c r="J9" s="102"/>
      <c r="K9" s="102"/>
      <c r="L9" s="102"/>
      <c r="M9" s="102"/>
      <c r="N9" s="102"/>
      <c r="O9" s="102"/>
      <c r="P9" s="102"/>
      <c r="Q9" s="102"/>
    </row>
    <row r="10" spans="3:17" ht="12.75">
      <c r="C10" s="98" t="s">
        <v>38</v>
      </c>
      <c r="E10" s="37">
        <v>5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</row>
    <row r="11" spans="3:17" ht="12.75">
      <c r="C11" s="97" t="s">
        <v>37</v>
      </c>
      <c r="E11" s="37">
        <v>821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3:17" ht="12.75">
      <c r="C12" s="98"/>
      <c r="D12" s="96"/>
      <c r="E12" s="37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3:5" ht="12.75">
      <c r="C13" s="138" t="s">
        <v>43</v>
      </c>
      <c r="D13" s="138"/>
      <c r="E13" s="37">
        <f>IF(TYPE('Bet Angel 2'!$F$4)=1,'Bet Angel 2'!$F$4*86400,IF(TYPE('Bet Angel 2'!$F$4)=2,((MID('Bet Angel 2'!$F$4,2,2)*3600)+(MID('Bet Angel 2'!$F$4,5,2)*60)+MID('Bet Angel 2'!$F$4,8,2))*-1,ERROR.TYPE(#VALUE!)))</f>
        <v>37</v>
      </c>
    </row>
    <row r="14" spans="3:5" ht="12.75">
      <c r="C14" s="98" t="s">
        <v>38</v>
      </c>
      <c r="E14" s="37">
        <v>5</v>
      </c>
    </row>
    <row r="15" spans="3:5" ht="12.75">
      <c r="C15" s="97" t="s">
        <v>37</v>
      </c>
      <c r="E15" s="37">
        <v>379</v>
      </c>
    </row>
    <row r="16" spans="3:5" ht="12.75">
      <c r="C16" s="98"/>
      <c r="D16" s="96"/>
      <c r="E16" s="37"/>
    </row>
    <row r="17" spans="3:5" ht="12.75">
      <c r="C17" s="138" t="s">
        <v>44</v>
      </c>
      <c r="D17" s="138"/>
      <c r="E17" s="37">
        <f>IF(TYPE('Bet Angel 3'!$F$4)=1,'Bet Angel 3'!$F$4*86400,IF(TYPE('Bet Angel 3'!$F$4)=2,((MID('Bet Angel 3'!$F$4,2,2)*3600)+(MID('Bet Angel 3'!$F$4,5,2)*60)+MID('Bet Angel 3'!$F$4,8,2))*-1,ERROR.TYPE(#VALUE!)))</f>
        <v>6080</v>
      </c>
    </row>
    <row r="18" spans="3:5" ht="12.75">
      <c r="C18" s="98" t="s">
        <v>38</v>
      </c>
      <c r="E18" s="37">
        <v>5</v>
      </c>
    </row>
    <row r="19" spans="3:5" ht="12.75">
      <c r="C19" s="97" t="s">
        <v>37</v>
      </c>
      <c r="E19" s="37">
        <v>6075</v>
      </c>
    </row>
    <row r="24" ht="12.75">
      <c r="D24" s="37"/>
    </row>
    <row r="25" ht="12.75">
      <c r="D25" s="37"/>
    </row>
    <row r="26" ht="12.75">
      <c r="D26" s="37"/>
    </row>
    <row r="27" ht="12.75">
      <c r="D27" s="37"/>
    </row>
    <row r="28" ht="12.75">
      <c r="D28" s="37"/>
    </row>
    <row r="29" ht="12.75">
      <c r="D29" s="37"/>
    </row>
    <row r="30" ht="12.75">
      <c r="D30" s="37"/>
    </row>
    <row r="31" ht="12.75">
      <c r="D31" s="37"/>
    </row>
    <row r="32" ht="12.75">
      <c r="D32" s="37"/>
    </row>
    <row r="33" ht="12.75">
      <c r="D33" s="37"/>
    </row>
    <row r="34" ht="12.75">
      <c r="D34" s="37"/>
    </row>
    <row r="35" ht="12.75">
      <c r="D35" s="37"/>
    </row>
    <row r="36" ht="12.75">
      <c r="D36" s="37"/>
    </row>
    <row r="37" ht="12.75">
      <c r="D37" s="37"/>
    </row>
    <row r="38" ht="12.75">
      <c r="D38" s="37"/>
    </row>
    <row r="39" ht="12.75">
      <c r="D39" s="37"/>
    </row>
    <row r="40" ht="12.75">
      <c r="D40" s="37"/>
    </row>
    <row r="41" ht="12.75">
      <c r="D41" s="37"/>
    </row>
    <row r="42" ht="12.75">
      <c r="D42" s="37"/>
    </row>
    <row r="43" ht="12.75">
      <c r="D43" s="37"/>
    </row>
    <row r="44" ht="12.75">
      <c r="D44" s="37"/>
    </row>
    <row r="45" ht="12.75">
      <c r="D45" s="37"/>
    </row>
    <row r="46" ht="12.75">
      <c r="D46" s="37"/>
    </row>
    <row r="47" ht="12.75">
      <c r="D47" s="37"/>
    </row>
    <row r="48" ht="12.75">
      <c r="D48" s="37"/>
    </row>
    <row r="49" ht="12.75">
      <c r="D49" s="37"/>
    </row>
    <row r="50" ht="12.75">
      <c r="D50" s="37"/>
    </row>
    <row r="51" ht="12.75">
      <c r="D51" s="37"/>
    </row>
    <row r="52" ht="12.75">
      <c r="D52" s="37"/>
    </row>
    <row r="53" ht="12.75">
      <c r="D53" s="37"/>
    </row>
    <row r="54" ht="12.75">
      <c r="D54" s="37"/>
    </row>
    <row r="55" ht="12.75">
      <c r="D55" s="37"/>
    </row>
    <row r="56" ht="12.75">
      <c r="D56" s="37"/>
    </row>
  </sheetData>
  <sheetProtection/>
  <mergeCells count="4">
    <mergeCell ref="C9:D9"/>
    <mergeCell ref="C13:D13"/>
    <mergeCell ref="C17:D17"/>
    <mergeCell ref="H5:I5"/>
  </mergeCells>
  <dataValidations count="1">
    <dataValidation type="list" allowBlank="1" showInputMessage="1" showErrorMessage="1" errorTitle="Please choose" error="Please chose either BACK or LAY from the dropdown options" sqref="H5:I5">
      <formula1>$Y$1:$Y$2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208"/>
  <sheetViews>
    <sheetView zoomScale="85" zoomScaleNormal="85" zoomScalePageLayoutView="0" workbookViewId="0" topLeftCell="A1">
      <selection activeCell="D9" sqref="D9"/>
    </sheetView>
  </sheetViews>
  <sheetFormatPr defaultColWidth="9.140625" defaultRowHeight="12.75"/>
  <cols>
    <col min="1" max="1" width="12.7109375" style="103" bestFit="1" customWidth="1"/>
    <col min="2" max="2" width="12.28125" style="103" customWidth="1"/>
    <col min="3" max="3" width="12.28125" style="103" bestFit="1" customWidth="1"/>
    <col min="4" max="4" width="14.421875" style="103" bestFit="1" customWidth="1"/>
    <col min="5" max="5" width="12.00390625" style="103" bestFit="1" customWidth="1"/>
    <col min="6" max="6" width="14.00390625" style="103" bestFit="1" customWidth="1"/>
    <col min="7" max="7" width="11.00390625" style="103" bestFit="1" customWidth="1"/>
    <col min="8" max="8" width="20.7109375" style="103" bestFit="1" customWidth="1"/>
    <col min="9" max="9" width="15.8515625" style="103" customWidth="1"/>
    <col min="10" max="10" width="14.00390625" style="103" bestFit="1" customWidth="1"/>
    <col min="11" max="11" width="9.140625" style="38" customWidth="1"/>
    <col min="12" max="12" width="6.421875" style="38" bestFit="1" customWidth="1"/>
    <col min="13" max="13" width="31.00390625" style="38" bestFit="1" customWidth="1"/>
  </cols>
  <sheetData>
    <row r="1" spans="1:13" s="4" customFormat="1" ht="12.75">
      <c r="A1" s="107" t="s">
        <v>56</v>
      </c>
      <c r="B1" s="107" t="s">
        <v>57</v>
      </c>
      <c r="C1" s="107" t="s">
        <v>60</v>
      </c>
      <c r="D1" s="107" t="s">
        <v>58</v>
      </c>
      <c r="E1" s="107" t="s">
        <v>59</v>
      </c>
      <c r="F1" s="107" t="s">
        <v>61</v>
      </c>
      <c r="G1" s="107" t="s">
        <v>62</v>
      </c>
      <c r="H1" s="107" t="s">
        <v>64</v>
      </c>
      <c r="I1" s="107" t="s">
        <v>65</v>
      </c>
      <c r="J1" s="107" t="s">
        <v>63</v>
      </c>
      <c r="L1" s="106"/>
      <c r="M1" s="106"/>
    </row>
    <row r="2" spans="1:11" ht="12.75">
      <c r="A2" s="108" t="s">
        <v>71</v>
      </c>
      <c r="B2" s="108"/>
      <c r="C2" s="108">
        <v>1.176153162</v>
      </c>
      <c r="D2" s="108" t="s">
        <v>72</v>
      </c>
      <c r="E2" s="108">
        <v>1</v>
      </c>
      <c r="F2" s="108"/>
      <c r="G2" s="108">
        <v>28424697</v>
      </c>
      <c r="H2" s="103" t="s">
        <v>73</v>
      </c>
      <c r="I2" s="108">
        <v>41.55</v>
      </c>
      <c r="J2" s="108"/>
      <c r="K2"/>
    </row>
    <row r="3" spans="1:11" ht="12.75">
      <c r="A3" s="108" t="s">
        <v>71</v>
      </c>
      <c r="B3" s="108"/>
      <c r="C3" s="108">
        <v>1.176153162</v>
      </c>
      <c r="D3" s="108" t="s">
        <v>72</v>
      </c>
      <c r="E3" s="108">
        <v>1</v>
      </c>
      <c r="F3" s="108"/>
      <c r="G3" s="108">
        <v>35921807</v>
      </c>
      <c r="H3" s="108" t="s">
        <v>74</v>
      </c>
      <c r="I3" s="108">
        <v>138.15</v>
      </c>
      <c r="J3" s="108"/>
      <c r="K3"/>
    </row>
    <row r="4" spans="1:11" ht="12.75">
      <c r="A4" s="108" t="s">
        <v>71</v>
      </c>
      <c r="B4" s="108"/>
      <c r="C4" s="108">
        <v>1.176153162</v>
      </c>
      <c r="D4" s="108" t="s">
        <v>72</v>
      </c>
      <c r="E4" s="108">
        <v>1</v>
      </c>
      <c r="F4" s="108"/>
      <c r="G4" s="108">
        <v>36423513</v>
      </c>
      <c r="H4" s="108" t="s">
        <v>75</v>
      </c>
      <c r="I4" s="108">
        <v>14.57</v>
      </c>
      <c r="J4" s="108"/>
      <c r="K4"/>
    </row>
    <row r="5" spans="1:11" ht="12.75">
      <c r="A5" s="108" t="s">
        <v>71</v>
      </c>
      <c r="B5" s="108"/>
      <c r="C5" s="108">
        <v>1.176153162</v>
      </c>
      <c r="D5" s="108" t="s">
        <v>72</v>
      </c>
      <c r="E5" s="108">
        <v>1</v>
      </c>
      <c r="F5" s="108"/>
      <c r="G5" s="108">
        <v>36621376</v>
      </c>
      <c r="H5" s="108" t="s">
        <v>76</v>
      </c>
      <c r="I5" s="108">
        <v>2.46</v>
      </c>
      <c r="J5" s="108"/>
      <c r="K5"/>
    </row>
    <row r="6" spans="1:11" ht="12.75">
      <c r="A6" s="108" t="s">
        <v>71</v>
      </c>
      <c r="B6" s="108"/>
      <c r="C6" s="108">
        <v>1.176153162</v>
      </c>
      <c r="D6" s="108" t="s">
        <v>72</v>
      </c>
      <c r="E6" s="108">
        <v>1</v>
      </c>
      <c r="F6" s="108"/>
      <c r="G6" s="108">
        <v>37081721</v>
      </c>
      <c r="H6" s="108" t="s">
        <v>77</v>
      </c>
      <c r="I6" s="108">
        <v>13.88</v>
      </c>
      <c r="J6" s="108"/>
      <c r="K6"/>
    </row>
    <row r="7" spans="1:11" ht="12.75">
      <c r="A7" s="108" t="s">
        <v>71</v>
      </c>
      <c r="B7" s="108"/>
      <c r="C7" s="108">
        <v>1.176153162</v>
      </c>
      <c r="D7" s="108" t="s">
        <v>72</v>
      </c>
      <c r="E7" s="108">
        <v>1</v>
      </c>
      <c r="F7" s="108"/>
      <c r="G7" s="108">
        <v>37081722</v>
      </c>
      <c r="H7" s="108" t="s">
        <v>78</v>
      </c>
      <c r="I7" s="108">
        <v>4.26</v>
      </c>
      <c r="J7" s="108"/>
      <c r="K7"/>
    </row>
    <row r="8" spans="1:11" ht="12.75">
      <c r="A8" s="108" t="s">
        <v>71</v>
      </c>
      <c r="B8" s="108"/>
      <c r="C8" s="108">
        <v>1.176153162</v>
      </c>
      <c r="D8" s="108" t="s">
        <v>72</v>
      </c>
      <c r="E8" s="108">
        <v>1</v>
      </c>
      <c r="F8" s="108"/>
      <c r="G8" s="108">
        <v>37081723</v>
      </c>
      <c r="H8" s="108" t="s">
        <v>79</v>
      </c>
      <c r="I8" s="108">
        <v>5.52</v>
      </c>
      <c r="J8" s="108"/>
      <c r="K8"/>
    </row>
    <row r="9" spans="1:11" ht="12.75">
      <c r="A9" s="108" t="s">
        <v>71</v>
      </c>
      <c r="B9" s="108"/>
      <c r="C9" s="108">
        <v>1.176153162</v>
      </c>
      <c r="D9" s="108" t="s">
        <v>72</v>
      </c>
      <c r="E9" s="108">
        <v>1</v>
      </c>
      <c r="F9" s="108"/>
      <c r="G9" s="108">
        <v>37081724</v>
      </c>
      <c r="H9" s="108" t="s">
        <v>80</v>
      </c>
      <c r="I9" s="108">
        <v>188.38</v>
      </c>
      <c r="J9" s="108"/>
      <c r="K9"/>
    </row>
    <row r="10" spans="1:11" ht="12.75">
      <c r="A10" s="108" t="s">
        <v>71</v>
      </c>
      <c r="B10" s="108"/>
      <c r="C10" s="108">
        <v>1.176153164</v>
      </c>
      <c r="D10" s="108" t="s">
        <v>69</v>
      </c>
      <c r="E10" s="108">
        <v>2</v>
      </c>
      <c r="F10" s="108"/>
      <c r="G10" s="108">
        <v>14736907</v>
      </c>
      <c r="H10" s="108" t="s">
        <v>81</v>
      </c>
      <c r="I10" s="108">
        <v>10.66</v>
      </c>
      <c r="J10" s="108"/>
      <c r="K10"/>
    </row>
    <row r="11" spans="1:11" ht="12.75">
      <c r="A11" s="108" t="s">
        <v>71</v>
      </c>
      <c r="B11" s="108"/>
      <c r="C11" s="108">
        <v>1.176153164</v>
      </c>
      <c r="D11" s="108" t="s">
        <v>69</v>
      </c>
      <c r="E11" s="108">
        <v>2</v>
      </c>
      <c r="F11" s="108"/>
      <c r="G11" s="108">
        <v>36865257</v>
      </c>
      <c r="H11" s="108" t="s">
        <v>82</v>
      </c>
      <c r="I11" s="108">
        <v>12.43</v>
      </c>
      <c r="J11" s="108"/>
      <c r="K11"/>
    </row>
    <row r="12" spans="1:11" ht="12.75">
      <c r="A12" s="108" t="s">
        <v>71</v>
      </c>
      <c r="B12" s="108"/>
      <c r="C12" s="108">
        <v>1.176153164</v>
      </c>
      <c r="D12" s="108" t="s">
        <v>69</v>
      </c>
      <c r="E12" s="108">
        <v>2</v>
      </c>
      <c r="F12" s="108"/>
      <c r="G12" s="108">
        <v>37023221</v>
      </c>
      <c r="H12" s="108" t="s">
        <v>83</v>
      </c>
      <c r="I12" s="108">
        <v>6.08</v>
      </c>
      <c r="J12" s="108"/>
      <c r="K12"/>
    </row>
    <row r="13" spans="1:11" ht="12.75">
      <c r="A13" s="108" t="s">
        <v>71</v>
      </c>
      <c r="B13" s="108"/>
      <c r="C13" s="108">
        <v>1.176153164</v>
      </c>
      <c r="D13" s="108" t="s">
        <v>69</v>
      </c>
      <c r="E13" s="108">
        <v>2</v>
      </c>
      <c r="F13" s="108"/>
      <c r="G13" s="108">
        <v>37081725</v>
      </c>
      <c r="H13" s="108" t="s">
        <v>84</v>
      </c>
      <c r="I13" s="108">
        <v>3.9</v>
      </c>
      <c r="J13" s="108"/>
      <c r="K13"/>
    </row>
    <row r="14" spans="1:11" ht="12.75">
      <c r="A14" s="108" t="s">
        <v>71</v>
      </c>
      <c r="B14" s="108"/>
      <c r="C14" s="108">
        <v>1.176153164</v>
      </c>
      <c r="D14" s="108" t="s">
        <v>69</v>
      </c>
      <c r="E14" s="108">
        <v>2</v>
      </c>
      <c r="F14" s="108"/>
      <c r="G14" s="108">
        <v>37081726</v>
      </c>
      <c r="H14" s="108" t="s">
        <v>85</v>
      </c>
      <c r="I14" s="108">
        <v>168.68</v>
      </c>
      <c r="J14" s="108"/>
      <c r="K14"/>
    </row>
    <row r="15" spans="1:11" ht="12.75">
      <c r="A15" s="108" t="s">
        <v>71</v>
      </c>
      <c r="B15" s="108"/>
      <c r="C15" s="108">
        <v>1.176153164</v>
      </c>
      <c r="D15" s="108" t="s">
        <v>69</v>
      </c>
      <c r="E15" s="108">
        <v>2</v>
      </c>
      <c r="F15" s="108"/>
      <c r="G15" s="108">
        <v>37081727</v>
      </c>
      <c r="H15" s="108" t="s">
        <v>86</v>
      </c>
      <c r="I15" s="108">
        <v>7.53</v>
      </c>
      <c r="J15" s="108"/>
      <c r="K15"/>
    </row>
    <row r="16" spans="1:11" ht="12.75">
      <c r="A16" s="108" t="s">
        <v>71</v>
      </c>
      <c r="B16" s="108"/>
      <c r="C16" s="108">
        <v>1.176153164</v>
      </c>
      <c r="D16" s="108" t="s">
        <v>69</v>
      </c>
      <c r="E16" s="108">
        <v>2</v>
      </c>
      <c r="F16" s="108"/>
      <c r="G16" s="108">
        <v>37081728</v>
      </c>
      <c r="H16" s="108" t="s">
        <v>87</v>
      </c>
      <c r="I16" s="108">
        <v>6.52</v>
      </c>
      <c r="J16" s="108"/>
      <c r="K16"/>
    </row>
    <row r="17" spans="1:11" ht="12.75">
      <c r="A17" s="108" t="s">
        <v>71</v>
      </c>
      <c r="B17" s="108"/>
      <c r="C17" s="108">
        <v>1.176153164</v>
      </c>
      <c r="D17" s="108" t="s">
        <v>69</v>
      </c>
      <c r="E17" s="108">
        <v>2</v>
      </c>
      <c r="F17" s="108"/>
      <c r="G17" s="108">
        <v>37081730</v>
      </c>
      <c r="H17" s="108" t="s">
        <v>88</v>
      </c>
      <c r="I17" s="108">
        <v>8.88</v>
      </c>
      <c r="J17" s="108"/>
      <c r="K17"/>
    </row>
    <row r="18" spans="1:11" ht="12.75">
      <c r="A18" s="108" t="s">
        <v>71</v>
      </c>
      <c r="B18" s="108"/>
      <c r="C18" s="108">
        <v>1.176153166</v>
      </c>
      <c r="D18" s="108" t="s">
        <v>89</v>
      </c>
      <c r="E18" s="108">
        <v>3</v>
      </c>
      <c r="F18" s="108"/>
      <c r="G18" s="108">
        <v>222195</v>
      </c>
      <c r="H18" s="108" t="s">
        <v>90</v>
      </c>
      <c r="I18" s="108">
        <v>9.37</v>
      </c>
      <c r="J18" s="108"/>
      <c r="K18"/>
    </row>
    <row r="19" spans="1:11" ht="12.75">
      <c r="A19" s="108" t="s">
        <v>71</v>
      </c>
      <c r="B19" s="108"/>
      <c r="C19" s="108">
        <v>1.176153166</v>
      </c>
      <c r="D19" s="108" t="s">
        <v>89</v>
      </c>
      <c r="E19" s="108">
        <v>3</v>
      </c>
      <c r="F19" s="108"/>
      <c r="G19" s="108">
        <v>8398493</v>
      </c>
      <c r="H19" s="108" t="s">
        <v>91</v>
      </c>
      <c r="I19" s="108">
        <v>15.05</v>
      </c>
      <c r="J19" s="108"/>
      <c r="K19"/>
    </row>
    <row r="20" spans="1:11" ht="12.75">
      <c r="A20" s="108" t="s">
        <v>71</v>
      </c>
      <c r="B20" s="108"/>
      <c r="C20" s="108">
        <v>1.176153166</v>
      </c>
      <c r="D20" s="108" t="s">
        <v>89</v>
      </c>
      <c r="E20" s="108">
        <v>3</v>
      </c>
      <c r="F20" s="108"/>
      <c r="G20" s="108">
        <v>17327925</v>
      </c>
      <c r="H20" s="108" t="s">
        <v>92</v>
      </c>
      <c r="I20" s="108">
        <v>46.62</v>
      </c>
      <c r="J20" s="108"/>
      <c r="K20"/>
    </row>
    <row r="21" spans="1:11" ht="12.75">
      <c r="A21" s="108" t="s">
        <v>71</v>
      </c>
      <c r="B21" s="108"/>
      <c r="C21" s="108">
        <v>1.176153166</v>
      </c>
      <c r="D21" s="108" t="s">
        <v>89</v>
      </c>
      <c r="E21" s="108">
        <v>3</v>
      </c>
      <c r="F21" s="108"/>
      <c r="G21" s="108">
        <v>21316727</v>
      </c>
      <c r="H21" s="108" t="s">
        <v>93</v>
      </c>
      <c r="I21" s="108">
        <v>24.28</v>
      </c>
      <c r="J21" s="108"/>
      <c r="K21"/>
    </row>
    <row r="22" spans="1:11" ht="12.75">
      <c r="A22" s="108" t="s">
        <v>71</v>
      </c>
      <c r="B22" s="108"/>
      <c r="C22" s="108">
        <v>1.176153166</v>
      </c>
      <c r="D22" s="108" t="s">
        <v>89</v>
      </c>
      <c r="E22" s="108">
        <v>3</v>
      </c>
      <c r="F22" s="108"/>
      <c r="G22" s="108">
        <v>24051297</v>
      </c>
      <c r="H22" s="108" t="s">
        <v>94</v>
      </c>
      <c r="I22" s="108">
        <v>14.75</v>
      </c>
      <c r="J22" s="108"/>
      <c r="K22"/>
    </row>
    <row r="23" spans="1:11" ht="12.75">
      <c r="A23" s="108" t="s">
        <v>71</v>
      </c>
      <c r="B23" s="108"/>
      <c r="C23" s="108">
        <v>1.176153166</v>
      </c>
      <c r="D23" s="108" t="s">
        <v>89</v>
      </c>
      <c r="E23" s="108">
        <v>3</v>
      </c>
      <c r="F23" s="108"/>
      <c r="G23" s="108">
        <v>27682903</v>
      </c>
      <c r="H23" s="108" t="s">
        <v>95</v>
      </c>
      <c r="I23" s="108">
        <v>2.81</v>
      </c>
      <c r="J23" s="108"/>
      <c r="K23"/>
    </row>
    <row r="24" spans="1:11" ht="12.75">
      <c r="A24" s="108" t="s">
        <v>71</v>
      </c>
      <c r="B24" s="108"/>
      <c r="C24" s="108">
        <v>1.176153166</v>
      </c>
      <c r="D24" s="108" t="s">
        <v>89</v>
      </c>
      <c r="E24" s="108">
        <v>3</v>
      </c>
      <c r="F24" s="108"/>
      <c r="G24" s="108">
        <v>37081731</v>
      </c>
      <c r="H24" s="108" t="s">
        <v>96</v>
      </c>
      <c r="I24" s="108">
        <v>7.71</v>
      </c>
      <c r="J24" s="108"/>
      <c r="K24"/>
    </row>
    <row r="25" spans="1:11" ht="12.75">
      <c r="A25" s="108" t="s">
        <v>71</v>
      </c>
      <c r="B25" s="108"/>
      <c r="C25" s="108">
        <v>1.176153166</v>
      </c>
      <c r="D25" s="108" t="s">
        <v>89</v>
      </c>
      <c r="E25" s="108">
        <v>3</v>
      </c>
      <c r="F25" s="108"/>
      <c r="G25" s="108">
        <v>37081732</v>
      </c>
      <c r="H25" s="108" t="s">
        <v>97</v>
      </c>
      <c r="I25" s="108">
        <v>4.75</v>
      </c>
      <c r="J25" s="108"/>
      <c r="K25"/>
    </row>
    <row r="26" spans="1:11" ht="12.75">
      <c r="A26" s="108" t="s">
        <v>71</v>
      </c>
      <c r="B26" s="108"/>
      <c r="C26" s="108">
        <v>1.176153168</v>
      </c>
      <c r="D26" s="108" t="s">
        <v>98</v>
      </c>
      <c r="E26" s="108">
        <v>4</v>
      </c>
      <c r="F26" s="108"/>
      <c r="G26" s="108">
        <v>11329078</v>
      </c>
      <c r="H26" s="108" t="s">
        <v>99</v>
      </c>
      <c r="I26" s="108">
        <v>7.39</v>
      </c>
      <c r="J26" s="108"/>
      <c r="K26"/>
    </row>
    <row r="27" spans="1:11" ht="12.75">
      <c r="A27" s="108" t="s">
        <v>71</v>
      </c>
      <c r="B27" s="108"/>
      <c r="C27" s="108">
        <v>1.176153168</v>
      </c>
      <c r="D27" s="108" t="s">
        <v>98</v>
      </c>
      <c r="E27" s="108">
        <v>4</v>
      </c>
      <c r="F27" s="108"/>
      <c r="G27" s="108">
        <v>12633518</v>
      </c>
      <c r="H27" s="108" t="s">
        <v>100</v>
      </c>
      <c r="I27" s="108">
        <v>14.75</v>
      </c>
      <c r="J27" s="108"/>
      <c r="K27"/>
    </row>
    <row r="28" spans="1:11" ht="12.75">
      <c r="A28" s="108" t="s">
        <v>71</v>
      </c>
      <c r="B28" s="108"/>
      <c r="C28" s="108">
        <v>1.176153168</v>
      </c>
      <c r="D28" s="108" t="s">
        <v>98</v>
      </c>
      <c r="E28" s="108">
        <v>4</v>
      </c>
      <c r="F28" s="108"/>
      <c r="G28" s="108">
        <v>12704450</v>
      </c>
      <c r="H28" s="108" t="s">
        <v>101</v>
      </c>
      <c r="I28" s="108">
        <v>45.71</v>
      </c>
      <c r="J28" s="108"/>
      <c r="K28"/>
    </row>
    <row r="29" spans="1:11" ht="12.75">
      <c r="A29" s="108" t="s">
        <v>71</v>
      </c>
      <c r="B29" s="108"/>
      <c r="C29" s="108">
        <v>1.176153168</v>
      </c>
      <c r="D29" s="108" t="s">
        <v>98</v>
      </c>
      <c r="E29" s="108">
        <v>4</v>
      </c>
      <c r="F29" s="108"/>
      <c r="G29" s="108">
        <v>12747789</v>
      </c>
      <c r="H29" s="108" t="s">
        <v>102</v>
      </c>
      <c r="I29" s="108">
        <v>3.38</v>
      </c>
      <c r="J29" s="108"/>
      <c r="K29"/>
    </row>
    <row r="30" spans="1:11" ht="12.75">
      <c r="A30" s="108" t="s">
        <v>71</v>
      </c>
      <c r="B30" s="108"/>
      <c r="C30" s="108">
        <v>1.176153168</v>
      </c>
      <c r="D30" s="108" t="s">
        <v>98</v>
      </c>
      <c r="E30" s="108">
        <v>4</v>
      </c>
      <c r="F30" s="108"/>
      <c r="G30" s="108">
        <v>14066155</v>
      </c>
      <c r="H30" s="108" t="s">
        <v>103</v>
      </c>
      <c r="I30" s="108">
        <v>10.19</v>
      </c>
      <c r="J30" s="108"/>
      <c r="K30"/>
    </row>
    <row r="31" spans="1:11" ht="12.75">
      <c r="A31" s="108" t="s">
        <v>71</v>
      </c>
      <c r="B31" s="108"/>
      <c r="C31" s="108">
        <v>1.176153168</v>
      </c>
      <c r="D31" s="108" t="s">
        <v>98</v>
      </c>
      <c r="E31" s="108">
        <v>4</v>
      </c>
      <c r="F31" s="108"/>
      <c r="G31" s="108">
        <v>14580884</v>
      </c>
      <c r="H31" s="108" t="s">
        <v>104</v>
      </c>
      <c r="I31" s="108">
        <v>11.56</v>
      </c>
      <c r="J31" s="108"/>
      <c r="K31"/>
    </row>
    <row r="32" spans="1:11" ht="12.75">
      <c r="A32" s="108" t="s">
        <v>71</v>
      </c>
      <c r="B32" s="108"/>
      <c r="C32" s="108">
        <v>1.176153168</v>
      </c>
      <c r="D32" s="108" t="s">
        <v>98</v>
      </c>
      <c r="E32" s="108">
        <v>4</v>
      </c>
      <c r="F32" s="108"/>
      <c r="G32" s="108">
        <v>24631065</v>
      </c>
      <c r="H32" s="108" t="s">
        <v>105</v>
      </c>
      <c r="I32" s="108">
        <v>26.54</v>
      </c>
      <c r="J32" s="108"/>
      <c r="K32"/>
    </row>
    <row r="33" spans="1:11" ht="12.75">
      <c r="A33" s="108" t="s">
        <v>71</v>
      </c>
      <c r="B33" s="108"/>
      <c r="C33" s="108">
        <v>1.176153168</v>
      </c>
      <c r="D33" s="108" t="s">
        <v>98</v>
      </c>
      <c r="E33" s="108">
        <v>4</v>
      </c>
      <c r="F33" s="108"/>
      <c r="G33" s="108">
        <v>24914393</v>
      </c>
      <c r="H33" s="108" t="s">
        <v>106</v>
      </c>
      <c r="I33" s="108">
        <v>26.54</v>
      </c>
      <c r="J33" s="108"/>
      <c r="K33"/>
    </row>
    <row r="34" spans="1:11" ht="12.75">
      <c r="A34" s="108" t="s">
        <v>71</v>
      </c>
      <c r="B34" s="108"/>
      <c r="C34" s="108">
        <v>1.176153168</v>
      </c>
      <c r="D34" s="108" t="s">
        <v>98</v>
      </c>
      <c r="E34" s="108">
        <v>4</v>
      </c>
      <c r="F34" s="108"/>
      <c r="G34" s="108">
        <v>28170744</v>
      </c>
      <c r="H34" s="108" t="s">
        <v>107</v>
      </c>
      <c r="I34" s="108">
        <v>4.56</v>
      </c>
      <c r="J34" s="108"/>
      <c r="K34"/>
    </row>
    <row r="35" spans="1:11" ht="12.75">
      <c r="A35" s="108" t="s">
        <v>71</v>
      </c>
      <c r="B35" s="108"/>
      <c r="C35" s="108">
        <v>1.17615317</v>
      </c>
      <c r="D35" s="108" t="s">
        <v>108</v>
      </c>
      <c r="E35" s="108">
        <v>5</v>
      </c>
      <c r="F35" s="108"/>
      <c r="G35" s="108">
        <v>27482764</v>
      </c>
      <c r="H35" s="108" t="s">
        <v>109</v>
      </c>
      <c r="I35" s="108">
        <v>6.48</v>
      </c>
      <c r="J35" s="108"/>
      <c r="K35"/>
    </row>
    <row r="36" spans="1:11" ht="12.75">
      <c r="A36" s="108" t="s">
        <v>71</v>
      </c>
      <c r="B36" s="108"/>
      <c r="C36" s="108">
        <v>1.17615317</v>
      </c>
      <c r="D36" s="108" t="s">
        <v>108</v>
      </c>
      <c r="E36" s="108">
        <v>5</v>
      </c>
      <c r="F36" s="108"/>
      <c r="G36" s="108">
        <v>27870038</v>
      </c>
      <c r="H36" s="108" t="s">
        <v>110</v>
      </c>
      <c r="I36" s="108">
        <v>18.03</v>
      </c>
      <c r="J36" s="108"/>
      <c r="K36"/>
    </row>
    <row r="37" spans="1:11" ht="12.75">
      <c r="A37" s="108" t="s">
        <v>71</v>
      </c>
      <c r="B37" s="108"/>
      <c r="C37" s="108">
        <v>1.17615317</v>
      </c>
      <c r="D37" s="108" t="s">
        <v>108</v>
      </c>
      <c r="E37" s="108">
        <v>5</v>
      </c>
      <c r="F37" s="108"/>
      <c r="G37" s="108">
        <v>27944924</v>
      </c>
      <c r="H37" s="108" t="s">
        <v>111</v>
      </c>
      <c r="I37" s="108">
        <v>16.59</v>
      </c>
      <c r="J37" s="108"/>
      <c r="K37"/>
    </row>
    <row r="38" spans="1:11" ht="12.75">
      <c r="A38" s="108" t="s">
        <v>71</v>
      </c>
      <c r="B38" s="108"/>
      <c r="C38" s="108">
        <v>1.17615317</v>
      </c>
      <c r="D38" s="108" t="s">
        <v>108</v>
      </c>
      <c r="E38" s="108">
        <v>5</v>
      </c>
      <c r="F38" s="108"/>
      <c r="G38" s="108">
        <v>36781968</v>
      </c>
      <c r="H38" s="108" t="s">
        <v>112</v>
      </c>
      <c r="I38" s="108">
        <v>52.02</v>
      </c>
      <c r="J38" s="108"/>
      <c r="K38"/>
    </row>
    <row r="39" spans="1:11" ht="12.75">
      <c r="A39" s="108" t="s">
        <v>71</v>
      </c>
      <c r="B39" s="108"/>
      <c r="C39" s="108">
        <v>1.17615317</v>
      </c>
      <c r="D39" s="108" t="s">
        <v>108</v>
      </c>
      <c r="E39" s="108">
        <v>5</v>
      </c>
      <c r="F39" s="108"/>
      <c r="G39" s="108">
        <v>37081733</v>
      </c>
      <c r="H39" s="108" t="s">
        <v>113</v>
      </c>
      <c r="I39" s="108">
        <v>27.38</v>
      </c>
      <c r="J39" s="108"/>
      <c r="K39"/>
    </row>
    <row r="40" spans="1:11" ht="12.75">
      <c r="A40" s="108" t="s">
        <v>71</v>
      </c>
      <c r="B40" s="108"/>
      <c r="C40" s="108">
        <v>1.17615317</v>
      </c>
      <c r="D40" s="108" t="s">
        <v>108</v>
      </c>
      <c r="E40" s="108">
        <v>5</v>
      </c>
      <c r="F40" s="108"/>
      <c r="G40" s="108">
        <v>37081734</v>
      </c>
      <c r="H40" s="108" t="s">
        <v>114</v>
      </c>
      <c r="I40" s="108">
        <v>53.7</v>
      </c>
      <c r="J40" s="108"/>
      <c r="K40"/>
    </row>
    <row r="41" spans="1:11" ht="12.75">
      <c r="A41" s="108" t="s">
        <v>71</v>
      </c>
      <c r="B41" s="108"/>
      <c r="C41" s="108">
        <v>1.17615317</v>
      </c>
      <c r="D41" s="108" t="s">
        <v>108</v>
      </c>
      <c r="E41" s="108">
        <v>5</v>
      </c>
      <c r="F41" s="108"/>
      <c r="G41" s="108">
        <v>37081735</v>
      </c>
      <c r="H41" s="108" t="s">
        <v>115</v>
      </c>
      <c r="I41" s="108">
        <v>11.84</v>
      </c>
      <c r="J41" s="108"/>
      <c r="K41"/>
    </row>
    <row r="42" spans="1:11" ht="12.75">
      <c r="A42" s="108" t="s">
        <v>71</v>
      </c>
      <c r="B42" s="108"/>
      <c r="C42" s="108">
        <v>1.17615317</v>
      </c>
      <c r="D42" s="108" t="s">
        <v>108</v>
      </c>
      <c r="E42" s="108">
        <v>5</v>
      </c>
      <c r="F42" s="108"/>
      <c r="G42" s="108">
        <v>37081736</v>
      </c>
      <c r="H42" s="108" t="s">
        <v>116</v>
      </c>
      <c r="I42" s="108">
        <v>1.75</v>
      </c>
      <c r="J42" s="108"/>
      <c r="K42"/>
    </row>
    <row r="43" spans="1:11" ht="12.75">
      <c r="A43" s="108" t="s">
        <v>71</v>
      </c>
      <c r="B43" s="108"/>
      <c r="C43" s="108">
        <v>1.176153172</v>
      </c>
      <c r="D43" s="108" t="s">
        <v>117</v>
      </c>
      <c r="E43" s="108">
        <v>6</v>
      </c>
      <c r="F43" s="108"/>
      <c r="G43" s="108">
        <v>3285891</v>
      </c>
      <c r="H43" s="108" t="s">
        <v>118</v>
      </c>
      <c r="I43" s="108">
        <v>30.91</v>
      </c>
      <c r="J43" s="108"/>
      <c r="K43"/>
    </row>
    <row r="44" spans="1:11" ht="12.75">
      <c r="A44" s="108" t="s">
        <v>71</v>
      </c>
      <c r="B44" s="108"/>
      <c r="C44" s="108">
        <v>1.176153172</v>
      </c>
      <c r="D44" s="108" t="s">
        <v>117</v>
      </c>
      <c r="E44" s="108">
        <v>6</v>
      </c>
      <c r="F44" s="108"/>
      <c r="G44" s="108">
        <v>4097509</v>
      </c>
      <c r="H44" s="108" t="s">
        <v>119</v>
      </c>
      <c r="I44" s="108">
        <v>17.85</v>
      </c>
      <c r="J44" s="108"/>
      <c r="K44"/>
    </row>
    <row r="45" spans="1:11" ht="12.75">
      <c r="A45" s="108" t="s">
        <v>71</v>
      </c>
      <c r="B45" s="108"/>
      <c r="C45" s="108">
        <v>1.176153172</v>
      </c>
      <c r="D45" s="108" t="s">
        <v>117</v>
      </c>
      <c r="E45" s="108">
        <v>6</v>
      </c>
      <c r="F45" s="108"/>
      <c r="G45" s="108">
        <v>6943855</v>
      </c>
      <c r="H45" s="108" t="s">
        <v>120</v>
      </c>
      <c r="I45" s="108">
        <v>4.49</v>
      </c>
      <c r="J45" s="108"/>
      <c r="K45"/>
    </row>
    <row r="46" spans="1:11" ht="12.75">
      <c r="A46" s="108" t="s">
        <v>71</v>
      </c>
      <c r="B46" s="108"/>
      <c r="C46" s="108">
        <v>1.176153172</v>
      </c>
      <c r="D46" s="108" t="s">
        <v>117</v>
      </c>
      <c r="E46" s="108">
        <v>6</v>
      </c>
      <c r="F46" s="108"/>
      <c r="G46" s="108">
        <v>22396765</v>
      </c>
      <c r="H46" s="108" t="s">
        <v>121</v>
      </c>
      <c r="I46" s="108">
        <v>29.31</v>
      </c>
      <c r="J46" s="108"/>
      <c r="K46"/>
    </row>
    <row r="47" spans="1:11" ht="12.75">
      <c r="A47" s="108" t="s">
        <v>71</v>
      </c>
      <c r="B47" s="108"/>
      <c r="C47" s="108">
        <v>1.176153172</v>
      </c>
      <c r="D47" s="108" t="s">
        <v>117</v>
      </c>
      <c r="E47" s="108">
        <v>6</v>
      </c>
      <c r="F47" s="108"/>
      <c r="G47" s="108">
        <v>26622726</v>
      </c>
      <c r="H47" s="108" t="s">
        <v>122</v>
      </c>
      <c r="I47" s="108">
        <v>2.59</v>
      </c>
      <c r="J47" s="108"/>
      <c r="K47"/>
    </row>
    <row r="48" spans="1:11" ht="12.75">
      <c r="A48" s="108" t="s">
        <v>71</v>
      </c>
      <c r="B48" s="108"/>
      <c r="C48" s="108">
        <v>1.176153172</v>
      </c>
      <c r="D48" s="108" t="s">
        <v>117</v>
      </c>
      <c r="E48" s="108">
        <v>6</v>
      </c>
      <c r="F48" s="108"/>
      <c r="G48" s="108">
        <v>27213278</v>
      </c>
      <c r="H48" s="108" t="s">
        <v>123</v>
      </c>
      <c r="I48" s="108">
        <v>7.75</v>
      </c>
      <c r="J48" s="108"/>
      <c r="K48"/>
    </row>
    <row r="49" spans="1:11" ht="12.75">
      <c r="A49" s="108" t="s">
        <v>71</v>
      </c>
      <c r="B49" s="108"/>
      <c r="C49" s="108">
        <v>1.176153172</v>
      </c>
      <c r="D49" s="108" t="s">
        <v>117</v>
      </c>
      <c r="E49" s="108">
        <v>6</v>
      </c>
      <c r="F49" s="108"/>
      <c r="G49" s="108">
        <v>27602109</v>
      </c>
      <c r="H49" s="108" t="s">
        <v>124</v>
      </c>
      <c r="I49" s="108">
        <v>16.39</v>
      </c>
      <c r="J49" s="108"/>
      <c r="K49"/>
    </row>
    <row r="50" spans="1:11" ht="12.75">
      <c r="A50" s="108" t="s">
        <v>71</v>
      </c>
      <c r="B50" s="108"/>
      <c r="C50" s="108">
        <v>1.176153172</v>
      </c>
      <c r="D50" s="108" t="s">
        <v>117</v>
      </c>
      <c r="E50" s="108">
        <v>6</v>
      </c>
      <c r="F50" s="108"/>
      <c r="G50" s="108">
        <v>27870080</v>
      </c>
      <c r="H50" s="108" t="s">
        <v>125</v>
      </c>
      <c r="I50" s="108">
        <v>12.6</v>
      </c>
      <c r="J50" s="108"/>
      <c r="K50"/>
    </row>
    <row r="51" spans="1:11" ht="12.75">
      <c r="A51" s="108" t="s">
        <v>71</v>
      </c>
      <c r="B51" s="108"/>
      <c r="C51" s="108">
        <v>1.176153174</v>
      </c>
      <c r="D51" s="108" t="s">
        <v>126</v>
      </c>
      <c r="E51" s="108">
        <v>7</v>
      </c>
      <c r="F51" s="108"/>
      <c r="G51" s="108">
        <v>21527424</v>
      </c>
      <c r="H51" s="108" t="s">
        <v>127</v>
      </c>
      <c r="I51" s="108">
        <v>55.84</v>
      </c>
      <c r="J51" s="108"/>
      <c r="K51"/>
    </row>
    <row r="52" spans="1:11" ht="12.75">
      <c r="A52" s="108" t="s">
        <v>71</v>
      </c>
      <c r="B52" s="108"/>
      <c r="C52" s="108">
        <v>1.176153174</v>
      </c>
      <c r="D52" s="108" t="s">
        <v>126</v>
      </c>
      <c r="E52" s="108">
        <v>7</v>
      </c>
      <c r="F52" s="108"/>
      <c r="G52" s="108">
        <v>27140253</v>
      </c>
      <c r="H52" s="108" t="s">
        <v>128</v>
      </c>
      <c r="I52" s="108">
        <v>8.93</v>
      </c>
      <c r="J52" s="108"/>
      <c r="K52"/>
    </row>
    <row r="53" spans="1:11" ht="12.75">
      <c r="A53" s="108" t="s">
        <v>71</v>
      </c>
      <c r="B53" s="108"/>
      <c r="C53" s="108">
        <v>1.176153174</v>
      </c>
      <c r="D53" s="108" t="s">
        <v>126</v>
      </c>
      <c r="E53" s="108">
        <v>7</v>
      </c>
      <c r="F53" s="108"/>
      <c r="G53" s="108">
        <v>28152934</v>
      </c>
      <c r="H53" s="108" t="s">
        <v>129</v>
      </c>
      <c r="I53" s="108">
        <v>25.44</v>
      </c>
      <c r="J53" s="108"/>
      <c r="K53"/>
    </row>
    <row r="54" spans="1:11" ht="12.75">
      <c r="A54" s="108" t="s">
        <v>71</v>
      </c>
      <c r="B54" s="108"/>
      <c r="C54" s="108">
        <v>1.176153174</v>
      </c>
      <c r="D54" s="108" t="s">
        <v>126</v>
      </c>
      <c r="E54" s="108">
        <v>7</v>
      </c>
      <c r="F54" s="108"/>
      <c r="G54" s="108">
        <v>36430860</v>
      </c>
      <c r="H54" s="108" t="s">
        <v>130</v>
      </c>
      <c r="I54" s="108">
        <v>14.78</v>
      </c>
      <c r="J54" s="108"/>
      <c r="K54"/>
    </row>
    <row r="55" spans="1:11" ht="12.75">
      <c r="A55" s="108" t="s">
        <v>71</v>
      </c>
      <c r="B55" s="108"/>
      <c r="C55" s="108">
        <v>1.176153174</v>
      </c>
      <c r="D55" s="108" t="s">
        <v>126</v>
      </c>
      <c r="E55" s="108">
        <v>7</v>
      </c>
      <c r="F55" s="108"/>
      <c r="G55" s="108">
        <v>36700323</v>
      </c>
      <c r="H55" s="108" t="s">
        <v>131</v>
      </c>
      <c r="I55" s="108">
        <v>1.59</v>
      </c>
      <c r="J55" s="108"/>
      <c r="K55"/>
    </row>
    <row r="56" spans="1:11" ht="12.75">
      <c r="A56" s="108" t="s">
        <v>71</v>
      </c>
      <c r="B56" s="108"/>
      <c r="C56" s="108">
        <v>1.176153174</v>
      </c>
      <c r="D56" s="108" t="s">
        <v>126</v>
      </c>
      <c r="E56" s="108">
        <v>7</v>
      </c>
      <c r="F56" s="108"/>
      <c r="G56" s="108">
        <v>37081738</v>
      </c>
      <c r="H56" s="108" t="s">
        <v>132</v>
      </c>
      <c r="I56" s="108">
        <v>11.49</v>
      </c>
      <c r="J56" s="108"/>
      <c r="K56"/>
    </row>
    <row r="57" spans="1:11" ht="12.75">
      <c r="A57" s="108" t="s">
        <v>71</v>
      </c>
      <c r="B57" s="108"/>
      <c r="C57" s="108">
        <v>1.176153174</v>
      </c>
      <c r="D57" s="108" t="s">
        <v>126</v>
      </c>
      <c r="E57" s="108">
        <v>7</v>
      </c>
      <c r="F57" s="108"/>
      <c r="G57" s="108">
        <v>37081739</v>
      </c>
      <c r="H57" s="108" t="s">
        <v>133</v>
      </c>
      <c r="I57" s="108">
        <v>20.7</v>
      </c>
      <c r="J57" s="108"/>
      <c r="K57"/>
    </row>
    <row r="58" spans="1:11" ht="12.75">
      <c r="A58" s="108" t="s">
        <v>71</v>
      </c>
      <c r="B58" s="108"/>
      <c r="C58" s="108">
        <v>1.176153176</v>
      </c>
      <c r="D58" s="108" t="s">
        <v>134</v>
      </c>
      <c r="E58" s="108">
        <v>8</v>
      </c>
      <c r="F58" s="108"/>
      <c r="G58" s="108">
        <v>26396458</v>
      </c>
      <c r="H58" s="108" t="s">
        <v>135</v>
      </c>
      <c r="I58" s="108">
        <v>10.17</v>
      </c>
      <c r="J58" s="108"/>
      <c r="K58"/>
    </row>
    <row r="59" spans="1:11" ht="12.75">
      <c r="A59" s="108" t="s">
        <v>71</v>
      </c>
      <c r="B59" s="108"/>
      <c r="C59" s="108">
        <v>1.176153176</v>
      </c>
      <c r="D59" s="108" t="s">
        <v>134</v>
      </c>
      <c r="E59" s="108">
        <v>8</v>
      </c>
      <c r="F59" s="108"/>
      <c r="G59" s="108">
        <v>27379149</v>
      </c>
      <c r="H59" s="108" t="s">
        <v>136</v>
      </c>
      <c r="I59" s="108">
        <v>8.86</v>
      </c>
      <c r="J59" s="108"/>
      <c r="K59"/>
    </row>
    <row r="60" spans="1:11" ht="12.75">
      <c r="A60" s="108" t="s">
        <v>71</v>
      </c>
      <c r="B60" s="108"/>
      <c r="C60" s="108">
        <v>1.176153176</v>
      </c>
      <c r="D60" s="108" t="s">
        <v>134</v>
      </c>
      <c r="E60" s="108">
        <v>8</v>
      </c>
      <c r="F60" s="108"/>
      <c r="G60" s="108">
        <v>36621412</v>
      </c>
      <c r="H60" s="108" t="s">
        <v>137</v>
      </c>
      <c r="I60" s="108">
        <v>2.25</v>
      </c>
      <c r="J60" s="108"/>
      <c r="K60"/>
    </row>
    <row r="61" spans="1:11" ht="12.75">
      <c r="A61" s="108" t="s">
        <v>71</v>
      </c>
      <c r="B61" s="108"/>
      <c r="C61" s="108">
        <v>1.176153176</v>
      </c>
      <c r="D61" s="108" t="s">
        <v>134</v>
      </c>
      <c r="E61" s="108">
        <v>8</v>
      </c>
      <c r="F61" s="108"/>
      <c r="G61" s="108">
        <v>36894868</v>
      </c>
      <c r="H61" s="108" t="s">
        <v>138</v>
      </c>
      <c r="I61" s="108">
        <v>15.35</v>
      </c>
      <c r="J61" s="108"/>
      <c r="K61"/>
    </row>
    <row r="62" spans="1:11" ht="12.75">
      <c r="A62" s="108" t="s">
        <v>71</v>
      </c>
      <c r="B62" s="108"/>
      <c r="C62" s="108">
        <v>1.176153176</v>
      </c>
      <c r="D62" s="108" t="s">
        <v>134</v>
      </c>
      <c r="E62" s="108">
        <v>8</v>
      </c>
      <c r="F62" s="108"/>
      <c r="G62" s="108">
        <v>37081740</v>
      </c>
      <c r="H62" s="108" t="s">
        <v>139</v>
      </c>
      <c r="I62" s="108">
        <v>5.14</v>
      </c>
      <c r="J62" s="108"/>
      <c r="K62"/>
    </row>
    <row r="63" spans="1:11" ht="12.75">
      <c r="A63" s="108" t="s">
        <v>71</v>
      </c>
      <c r="B63" s="108"/>
      <c r="C63" s="108">
        <v>1.176153176</v>
      </c>
      <c r="D63" s="108" t="s">
        <v>134</v>
      </c>
      <c r="E63" s="108">
        <v>8</v>
      </c>
      <c r="F63" s="108"/>
      <c r="G63" s="108">
        <v>37081743</v>
      </c>
      <c r="H63" s="108" t="s">
        <v>140</v>
      </c>
      <c r="I63" s="108">
        <v>14.43</v>
      </c>
      <c r="J63" s="108"/>
      <c r="K63"/>
    </row>
    <row r="64" spans="1:11" ht="12.75">
      <c r="A64" s="108" t="s">
        <v>71</v>
      </c>
      <c r="B64" s="108"/>
      <c r="C64" s="108">
        <v>1.176153176</v>
      </c>
      <c r="D64" s="108" t="s">
        <v>134</v>
      </c>
      <c r="E64" s="108">
        <v>8</v>
      </c>
      <c r="F64" s="108"/>
      <c r="G64" s="108">
        <v>37081744</v>
      </c>
      <c r="H64" s="108" t="s">
        <v>141</v>
      </c>
      <c r="I64" s="108">
        <v>62</v>
      </c>
      <c r="J64" s="108"/>
      <c r="K64"/>
    </row>
    <row r="65" spans="1:11" ht="12.75">
      <c r="A65" s="108" t="s">
        <v>142</v>
      </c>
      <c r="B65" s="108"/>
      <c r="C65" s="108">
        <v>1.176149942</v>
      </c>
      <c r="D65" s="108" t="s">
        <v>143</v>
      </c>
      <c r="E65" s="108">
        <v>1</v>
      </c>
      <c r="F65" s="108"/>
      <c r="G65" s="108">
        <v>25008361</v>
      </c>
      <c r="H65" s="108" t="s">
        <v>144</v>
      </c>
      <c r="I65" s="108">
        <v>72.11</v>
      </c>
      <c r="J65" s="108"/>
      <c r="K65"/>
    </row>
    <row r="66" spans="1:11" ht="12.75">
      <c r="A66" s="108" t="s">
        <v>142</v>
      </c>
      <c r="B66" s="108"/>
      <c r="C66" s="108">
        <v>1.176149942</v>
      </c>
      <c r="D66" s="108" t="s">
        <v>143</v>
      </c>
      <c r="E66" s="108">
        <v>1</v>
      </c>
      <c r="F66" s="108"/>
      <c r="G66" s="108">
        <v>26251467</v>
      </c>
      <c r="H66" s="108" t="s">
        <v>145</v>
      </c>
      <c r="I66" s="108">
        <v>6.29</v>
      </c>
      <c r="J66" s="108"/>
      <c r="K66"/>
    </row>
    <row r="67" spans="1:11" ht="12.75">
      <c r="A67" s="108" t="s">
        <v>142</v>
      </c>
      <c r="B67" s="108"/>
      <c r="C67" s="108">
        <v>1.176149942</v>
      </c>
      <c r="D67" s="108" t="s">
        <v>143</v>
      </c>
      <c r="E67" s="108">
        <v>1</v>
      </c>
      <c r="F67" s="108"/>
      <c r="G67" s="108">
        <v>27560382</v>
      </c>
      <c r="H67" s="108" t="s">
        <v>146</v>
      </c>
      <c r="I67" s="108">
        <v>33.32</v>
      </c>
      <c r="J67" s="108"/>
      <c r="K67"/>
    </row>
    <row r="68" spans="1:11" ht="12.75">
      <c r="A68" s="108" t="s">
        <v>142</v>
      </c>
      <c r="B68" s="108"/>
      <c r="C68" s="108">
        <v>1.176149942</v>
      </c>
      <c r="D68" s="108" t="s">
        <v>143</v>
      </c>
      <c r="E68" s="108">
        <v>1</v>
      </c>
      <c r="F68" s="108"/>
      <c r="G68" s="108">
        <v>27922169</v>
      </c>
      <c r="H68" s="108" t="s">
        <v>147</v>
      </c>
      <c r="I68" s="108">
        <v>46.16</v>
      </c>
      <c r="J68" s="108"/>
      <c r="K68"/>
    </row>
    <row r="69" spans="1:11" ht="12.75">
      <c r="A69" s="108" t="s">
        <v>142</v>
      </c>
      <c r="B69" s="108"/>
      <c r="C69" s="108">
        <v>1.176149942</v>
      </c>
      <c r="D69" s="108" t="s">
        <v>143</v>
      </c>
      <c r="E69" s="108">
        <v>1</v>
      </c>
      <c r="F69" s="108"/>
      <c r="G69" s="108">
        <v>36611795</v>
      </c>
      <c r="H69" s="108" t="s">
        <v>148</v>
      </c>
      <c r="I69" s="108">
        <v>16</v>
      </c>
      <c r="J69" s="108"/>
      <c r="K69"/>
    </row>
    <row r="70" spans="1:11" ht="12.75">
      <c r="A70" s="108" t="s">
        <v>142</v>
      </c>
      <c r="B70" s="108"/>
      <c r="C70" s="108">
        <v>1.176149942</v>
      </c>
      <c r="D70" s="108" t="s">
        <v>143</v>
      </c>
      <c r="E70" s="108">
        <v>1</v>
      </c>
      <c r="F70" s="108"/>
      <c r="G70" s="108">
        <v>36963747</v>
      </c>
      <c r="H70" s="108" t="s">
        <v>149</v>
      </c>
      <c r="I70" s="108">
        <v>205.74</v>
      </c>
      <c r="J70" s="108"/>
      <c r="K70"/>
    </row>
    <row r="71" spans="1:11" ht="12.75">
      <c r="A71" s="108" t="s">
        <v>142</v>
      </c>
      <c r="B71" s="108"/>
      <c r="C71" s="108">
        <v>1.176149942</v>
      </c>
      <c r="D71" s="108" t="s">
        <v>143</v>
      </c>
      <c r="E71" s="108">
        <v>1</v>
      </c>
      <c r="F71" s="108"/>
      <c r="G71" s="108">
        <v>37089313</v>
      </c>
      <c r="H71" s="108" t="s">
        <v>150</v>
      </c>
      <c r="I71" s="108">
        <v>3.29</v>
      </c>
      <c r="J71" s="108"/>
      <c r="K71"/>
    </row>
    <row r="72" spans="1:11" ht="12.75">
      <c r="A72" s="108" t="s">
        <v>142</v>
      </c>
      <c r="B72" s="108"/>
      <c r="C72" s="108">
        <v>1.176149942</v>
      </c>
      <c r="D72" s="108" t="s">
        <v>143</v>
      </c>
      <c r="E72" s="108">
        <v>1</v>
      </c>
      <c r="F72" s="108"/>
      <c r="G72" s="108">
        <v>37089314</v>
      </c>
      <c r="H72" s="108" t="s">
        <v>151</v>
      </c>
      <c r="I72" s="108">
        <v>2.47</v>
      </c>
      <c r="J72" s="108"/>
      <c r="K72"/>
    </row>
    <row r="73" spans="1:11" ht="12.75">
      <c r="A73" s="108" t="s">
        <v>142</v>
      </c>
      <c r="B73" s="108"/>
      <c r="C73" s="108">
        <v>1.176149944</v>
      </c>
      <c r="D73" s="108" t="s">
        <v>152</v>
      </c>
      <c r="E73" s="108">
        <v>2</v>
      </c>
      <c r="F73" s="108"/>
      <c r="G73" s="108">
        <v>28659425</v>
      </c>
      <c r="H73" s="108" t="s">
        <v>153</v>
      </c>
      <c r="I73" s="108">
        <v>4.31</v>
      </c>
      <c r="J73" s="108"/>
      <c r="K73"/>
    </row>
    <row r="74" spans="1:11" ht="12.75">
      <c r="A74" s="108" t="s">
        <v>142</v>
      </c>
      <c r="B74" s="108"/>
      <c r="C74" s="108">
        <v>1.176149944</v>
      </c>
      <c r="D74" s="108" t="s">
        <v>152</v>
      </c>
      <c r="E74" s="108">
        <v>2</v>
      </c>
      <c r="F74" s="108"/>
      <c r="G74" s="108">
        <v>37089315</v>
      </c>
      <c r="H74" s="108" t="s">
        <v>154</v>
      </c>
      <c r="I74" s="108">
        <v>8.15</v>
      </c>
      <c r="J74" s="108"/>
      <c r="K74"/>
    </row>
    <row r="75" spans="1:11" ht="12.75">
      <c r="A75" s="108" t="s">
        <v>142</v>
      </c>
      <c r="B75" s="108"/>
      <c r="C75" s="108">
        <v>1.176149944</v>
      </c>
      <c r="D75" s="108" t="s">
        <v>152</v>
      </c>
      <c r="E75" s="108">
        <v>2</v>
      </c>
      <c r="F75" s="108"/>
      <c r="G75" s="108">
        <v>37089316</v>
      </c>
      <c r="H75" s="108" t="s">
        <v>155</v>
      </c>
      <c r="I75" s="108">
        <v>11.85</v>
      </c>
      <c r="J75" s="108"/>
      <c r="K75"/>
    </row>
    <row r="76" spans="1:11" ht="12.75">
      <c r="A76" s="108" t="s">
        <v>142</v>
      </c>
      <c r="B76" s="108"/>
      <c r="C76" s="108">
        <v>1.176149944</v>
      </c>
      <c r="D76" s="108" t="s">
        <v>152</v>
      </c>
      <c r="E76" s="108">
        <v>2</v>
      </c>
      <c r="F76" s="108"/>
      <c r="G76" s="108">
        <v>37089317</v>
      </c>
      <c r="H76" s="108" t="s">
        <v>156</v>
      </c>
      <c r="I76" s="108">
        <v>12.28</v>
      </c>
      <c r="J76" s="108"/>
      <c r="K76"/>
    </row>
    <row r="77" spans="1:11" ht="12.75">
      <c r="A77" s="108" t="s">
        <v>142</v>
      </c>
      <c r="B77" s="108"/>
      <c r="C77" s="108">
        <v>1.176149944</v>
      </c>
      <c r="D77" s="108" t="s">
        <v>152</v>
      </c>
      <c r="E77" s="108">
        <v>2</v>
      </c>
      <c r="F77" s="108"/>
      <c r="G77" s="108">
        <v>37089318</v>
      </c>
      <c r="H77" s="108" t="s">
        <v>157</v>
      </c>
      <c r="I77" s="108">
        <v>10.84</v>
      </c>
      <c r="J77" s="108"/>
      <c r="K77"/>
    </row>
    <row r="78" spans="1:11" ht="12.75">
      <c r="A78" s="108" t="s">
        <v>142</v>
      </c>
      <c r="B78" s="108"/>
      <c r="C78" s="108">
        <v>1.176149944</v>
      </c>
      <c r="D78" s="108" t="s">
        <v>152</v>
      </c>
      <c r="E78" s="108">
        <v>2</v>
      </c>
      <c r="F78" s="108"/>
      <c r="G78" s="108">
        <v>37089319</v>
      </c>
      <c r="H78" s="108" t="s">
        <v>158</v>
      </c>
      <c r="I78" s="108">
        <v>16.02</v>
      </c>
      <c r="J78" s="108"/>
      <c r="K78"/>
    </row>
    <row r="79" spans="1:11" ht="12.75">
      <c r="A79" s="108" t="s">
        <v>142</v>
      </c>
      <c r="B79" s="108"/>
      <c r="C79" s="108">
        <v>1.176149944</v>
      </c>
      <c r="D79" s="108" t="s">
        <v>152</v>
      </c>
      <c r="E79" s="108">
        <v>2</v>
      </c>
      <c r="F79" s="108"/>
      <c r="G79" s="108">
        <v>37089320</v>
      </c>
      <c r="H79" s="108" t="s">
        <v>159</v>
      </c>
      <c r="I79" s="108">
        <v>6.67</v>
      </c>
      <c r="J79" s="108"/>
      <c r="K79"/>
    </row>
    <row r="80" spans="1:11" ht="12.75">
      <c r="A80" s="108" t="s">
        <v>142</v>
      </c>
      <c r="B80" s="108"/>
      <c r="C80" s="108">
        <v>1.176149944</v>
      </c>
      <c r="D80" s="108" t="s">
        <v>152</v>
      </c>
      <c r="E80" s="108">
        <v>2</v>
      </c>
      <c r="F80" s="108"/>
      <c r="G80" s="108">
        <v>37089321</v>
      </c>
      <c r="H80" s="108" t="s">
        <v>160</v>
      </c>
      <c r="I80" s="108">
        <v>242.61</v>
      </c>
      <c r="J80" s="108"/>
      <c r="K80"/>
    </row>
    <row r="81" spans="1:11" ht="12.75">
      <c r="A81" s="108" t="s">
        <v>142</v>
      </c>
      <c r="B81" s="108"/>
      <c r="C81" s="108">
        <v>1.176149944</v>
      </c>
      <c r="D81" s="108" t="s">
        <v>152</v>
      </c>
      <c r="E81" s="108">
        <v>2</v>
      </c>
      <c r="F81" s="108"/>
      <c r="G81" s="108">
        <v>37089322</v>
      </c>
      <c r="H81" s="108" t="s">
        <v>161</v>
      </c>
      <c r="I81" s="108">
        <v>25.09</v>
      </c>
      <c r="J81" s="108"/>
      <c r="K81"/>
    </row>
    <row r="82" spans="1:11" ht="12.75">
      <c r="A82" s="108" t="s">
        <v>142</v>
      </c>
      <c r="B82" s="108"/>
      <c r="C82" s="108">
        <v>1.176149944</v>
      </c>
      <c r="D82" s="108" t="s">
        <v>152</v>
      </c>
      <c r="E82" s="108">
        <v>2</v>
      </c>
      <c r="F82" s="108"/>
      <c r="G82" s="108">
        <v>37089323</v>
      </c>
      <c r="H82" s="108" t="s">
        <v>162</v>
      </c>
      <c r="I82" s="108">
        <v>10.97</v>
      </c>
      <c r="J82" s="108"/>
      <c r="K82"/>
    </row>
    <row r="83" spans="1:11" ht="12.75">
      <c r="A83" s="108" t="s">
        <v>142</v>
      </c>
      <c r="B83" s="108"/>
      <c r="C83" s="108">
        <v>1.176149944</v>
      </c>
      <c r="D83" s="108" t="s">
        <v>152</v>
      </c>
      <c r="E83" s="108">
        <v>2</v>
      </c>
      <c r="F83" s="108"/>
      <c r="G83" s="108">
        <v>37089324</v>
      </c>
      <c r="H83" s="108" t="s">
        <v>163</v>
      </c>
      <c r="I83" s="108">
        <v>25.09</v>
      </c>
      <c r="J83" s="108"/>
      <c r="K83"/>
    </row>
    <row r="84" spans="1:11" ht="12.75">
      <c r="A84" s="108" t="s">
        <v>142</v>
      </c>
      <c r="B84" s="108"/>
      <c r="C84" s="108">
        <v>1.176149946</v>
      </c>
      <c r="D84" s="108" t="s">
        <v>164</v>
      </c>
      <c r="E84" s="108">
        <v>3</v>
      </c>
      <c r="F84" s="108"/>
      <c r="G84" s="108">
        <v>27346212</v>
      </c>
      <c r="H84" s="108" t="s">
        <v>165</v>
      </c>
      <c r="I84" s="108">
        <v>26.5</v>
      </c>
      <c r="J84" s="108"/>
      <c r="K84"/>
    </row>
    <row r="85" spans="1:9" ht="12.75">
      <c r="A85" s="108" t="s">
        <v>142</v>
      </c>
      <c r="B85" s="108"/>
      <c r="C85" s="108">
        <v>1.176149946</v>
      </c>
      <c r="D85" s="108" t="s">
        <v>164</v>
      </c>
      <c r="E85" s="108">
        <v>3</v>
      </c>
      <c r="F85" s="108"/>
      <c r="G85" s="108">
        <v>27551207</v>
      </c>
      <c r="H85" s="108" t="s">
        <v>166</v>
      </c>
      <c r="I85" s="108">
        <v>9.71</v>
      </c>
    </row>
    <row r="86" spans="1:9" ht="12.75">
      <c r="A86" s="108" t="s">
        <v>142</v>
      </c>
      <c r="B86" s="108"/>
      <c r="C86" s="108">
        <v>1.176149946</v>
      </c>
      <c r="D86" s="108" t="s">
        <v>164</v>
      </c>
      <c r="E86" s="108">
        <v>3</v>
      </c>
      <c r="F86" s="108"/>
      <c r="G86" s="108">
        <v>28494958</v>
      </c>
      <c r="H86" s="108" t="s">
        <v>167</v>
      </c>
      <c r="I86" s="108">
        <v>13.94</v>
      </c>
    </row>
    <row r="87" spans="1:9" ht="12.75">
      <c r="A87" s="108" t="s">
        <v>142</v>
      </c>
      <c r="B87" s="108"/>
      <c r="C87" s="108">
        <v>1.176149946</v>
      </c>
      <c r="D87" s="108" t="s">
        <v>164</v>
      </c>
      <c r="E87" s="108">
        <v>3</v>
      </c>
      <c r="F87" s="108"/>
      <c r="G87" s="108">
        <v>36423462</v>
      </c>
      <c r="H87" s="108" t="s">
        <v>168</v>
      </c>
      <c r="I87" s="108">
        <v>6.5</v>
      </c>
    </row>
    <row r="88" spans="1:9" ht="12.75">
      <c r="A88" s="108" t="s">
        <v>142</v>
      </c>
      <c r="B88" s="108"/>
      <c r="C88" s="108">
        <v>1.176149946</v>
      </c>
      <c r="D88" s="108" t="s">
        <v>164</v>
      </c>
      <c r="E88" s="108">
        <v>3</v>
      </c>
      <c r="F88" s="108"/>
      <c r="G88" s="108">
        <v>37089325</v>
      </c>
      <c r="H88" s="108" t="s">
        <v>169</v>
      </c>
      <c r="I88" s="108">
        <v>83.53</v>
      </c>
    </row>
    <row r="89" spans="1:9" ht="12.75">
      <c r="A89" s="108" t="s">
        <v>142</v>
      </c>
      <c r="B89" s="108"/>
      <c r="C89" s="108">
        <v>1.176149946</v>
      </c>
      <c r="D89" s="108" t="s">
        <v>164</v>
      </c>
      <c r="E89" s="108">
        <v>3</v>
      </c>
      <c r="F89" s="108"/>
      <c r="G89" s="108">
        <v>37089327</v>
      </c>
      <c r="H89" s="108" t="s">
        <v>170</v>
      </c>
      <c r="I89" s="108">
        <v>180.4</v>
      </c>
    </row>
    <row r="90" spans="1:9" ht="12.75">
      <c r="A90" s="108" t="s">
        <v>142</v>
      </c>
      <c r="B90" s="108"/>
      <c r="C90" s="108">
        <v>1.176149946</v>
      </c>
      <c r="D90" s="108" t="s">
        <v>164</v>
      </c>
      <c r="E90" s="108">
        <v>3</v>
      </c>
      <c r="F90" s="108"/>
      <c r="G90" s="108">
        <v>37089328</v>
      </c>
      <c r="H90" s="108" t="s">
        <v>171</v>
      </c>
      <c r="I90" s="108">
        <v>152.27</v>
      </c>
    </row>
    <row r="91" spans="1:9" ht="12.75">
      <c r="A91" s="108" t="s">
        <v>142</v>
      </c>
      <c r="B91" s="108"/>
      <c r="C91" s="108">
        <v>1.176149946</v>
      </c>
      <c r="D91" s="108" t="s">
        <v>164</v>
      </c>
      <c r="E91" s="108">
        <v>3</v>
      </c>
      <c r="F91" s="108"/>
      <c r="G91" s="108">
        <v>37089329</v>
      </c>
      <c r="H91" s="108" t="s">
        <v>172</v>
      </c>
      <c r="I91" s="108">
        <v>5.62</v>
      </c>
    </row>
    <row r="92" spans="1:9" ht="12.75">
      <c r="A92" s="108" t="s">
        <v>142</v>
      </c>
      <c r="B92" s="108"/>
      <c r="C92" s="108">
        <v>1.176149946</v>
      </c>
      <c r="D92" s="108" t="s">
        <v>164</v>
      </c>
      <c r="E92" s="108">
        <v>3</v>
      </c>
      <c r="F92" s="108"/>
      <c r="G92" s="108">
        <v>37089330</v>
      </c>
      <c r="H92" s="108" t="s">
        <v>173</v>
      </c>
      <c r="I92" s="108">
        <v>2.87</v>
      </c>
    </row>
    <row r="93" spans="1:9" ht="12.75">
      <c r="A93" s="108" t="s">
        <v>142</v>
      </c>
      <c r="B93" s="108"/>
      <c r="C93" s="108">
        <v>1.176149946</v>
      </c>
      <c r="D93" s="108" t="s">
        <v>164</v>
      </c>
      <c r="E93" s="108">
        <v>3</v>
      </c>
      <c r="F93" s="108"/>
      <c r="G93" s="108">
        <v>37089332</v>
      </c>
      <c r="H93" s="108" t="s">
        <v>174</v>
      </c>
      <c r="I93" s="108">
        <v>13.22</v>
      </c>
    </row>
    <row r="94" spans="1:9" ht="12.75">
      <c r="A94" s="108" t="s">
        <v>142</v>
      </c>
      <c r="B94" s="108"/>
      <c r="C94" s="108">
        <v>1.176149946</v>
      </c>
      <c r="D94" s="108" t="s">
        <v>164</v>
      </c>
      <c r="E94" s="108">
        <v>3</v>
      </c>
      <c r="F94" s="108"/>
      <c r="G94" s="108">
        <v>37089334</v>
      </c>
      <c r="H94" s="108" t="s">
        <v>175</v>
      </c>
      <c r="I94" s="108">
        <v>122.46</v>
      </c>
    </row>
    <row r="95" spans="1:9" ht="12.75">
      <c r="A95" s="108" t="s">
        <v>142</v>
      </c>
      <c r="B95" s="108"/>
      <c r="C95" s="108">
        <v>1.176149948</v>
      </c>
      <c r="D95" s="108" t="s">
        <v>176</v>
      </c>
      <c r="E95" s="108">
        <v>4</v>
      </c>
      <c r="F95" s="108"/>
      <c r="G95" s="108">
        <v>568408</v>
      </c>
      <c r="H95" s="108" t="s">
        <v>177</v>
      </c>
      <c r="I95" s="108">
        <v>16.83</v>
      </c>
    </row>
    <row r="96" spans="1:9" ht="12.75">
      <c r="A96" s="108" t="s">
        <v>142</v>
      </c>
      <c r="B96" s="108"/>
      <c r="C96" s="108">
        <v>1.176149948</v>
      </c>
      <c r="D96" s="108" t="s">
        <v>176</v>
      </c>
      <c r="E96" s="108">
        <v>4</v>
      </c>
      <c r="F96" s="108"/>
      <c r="G96" s="108">
        <v>1151759</v>
      </c>
      <c r="H96" s="108" t="s">
        <v>178</v>
      </c>
      <c r="I96" s="108">
        <v>2.43</v>
      </c>
    </row>
    <row r="97" spans="1:9" ht="12.75">
      <c r="A97" s="108" t="s">
        <v>142</v>
      </c>
      <c r="B97" s="108"/>
      <c r="C97" s="108">
        <v>1.176149948</v>
      </c>
      <c r="D97" s="108" t="s">
        <v>176</v>
      </c>
      <c r="E97" s="108">
        <v>4</v>
      </c>
      <c r="F97" s="108"/>
      <c r="G97" s="108">
        <v>2584744</v>
      </c>
      <c r="H97" s="108" t="s">
        <v>179</v>
      </c>
      <c r="I97" s="108">
        <v>29.22</v>
      </c>
    </row>
    <row r="98" spans="1:9" ht="12.75">
      <c r="A98" s="108" t="s">
        <v>142</v>
      </c>
      <c r="B98" s="108"/>
      <c r="C98" s="108">
        <v>1.176149948</v>
      </c>
      <c r="D98" s="108" t="s">
        <v>176</v>
      </c>
      <c r="E98" s="108">
        <v>4</v>
      </c>
      <c r="F98" s="108"/>
      <c r="G98" s="108">
        <v>5106256</v>
      </c>
      <c r="H98" s="108" t="s">
        <v>180</v>
      </c>
      <c r="I98" s="108">
        <v>165</v>
      </c>
    </row>
    <row r="99" spans="1:9" ht="12.75">
      <c r="A99" s="108" t="s">
        <v>142</v>
      </c>
      <c r="B99" s="108"/>
      <c r="C99" s="108">
        <v>1.176149948</v>
      </c>
      <c r="D99" s="108" t="s">
        <v>176</v>
      </c>
      <c r="E99" s="108">
        <v>4</v>
      </c>
      <c r="F99" s="108"/>
      <c r="G99" s="108">
        <v>26720300</v>
      </c>
      <c r="H99" s="108" t="s">
        <v>181</v>
      </c>
      <c r="I99" s="108">
        <v>6.71</v>
      </c>
    </row>
    <row r="100" spans="1:9" ht="12.75">
      <c r="A100" s="108" t="s">
        <v>142</v>
      </c>
      <c r="B100" s="108"/>
      <c r="C100" s="108">
        <v>1.176149948</v>
      </c>
      <c r="D100" s="108" t="s">
        <v>176</v>
      </c>
      <c r="E100" s="108">
        <v>4</v>
      </c>
      <c r="F100" s="108"/>
      <c r="G100" s="108">
        <v>27702250</v>
      </c>
      <c r="H100" s="108" t="s">
        <v>182</v>
      </c>
      <c r="I100" s="108">
        <v>121.34</v>
      </c>
    </row>
    <row r="101" spans="1:9" ht="12.75">
      <c r="A101" s="108" t="s">
        <v>142</v>
      </c>
      <c r="B101" s="108"/>
      <c r="C101" s="108">
        <v>1.176149948</v>
      </c>
      <c r="D101" s="108" t="s">
        <v>176</v>
      </c>
      <c r="E101" s="108">
        <v>4</v>
      </c>
      <c r="F101" s="108"/>
      <c r="G101" s="108">
        <v>27994158</v>
      </c>
      <c r="H101" s="108" t="s">
        <v>183</v>
      </c>
      <c r="I101" s="108">
        <v>8.03</v>
      </c>
    </row>
    <row r="102" spans="1:9" ht="12.75">
      <c r="A102" s="108" t="s">
        <v>142</v>
      </c>
      <c r="B102" s="108"/>
      <c r="C102" s="108">
        <v>1.176149948</v>
      </c>
      <c r="D102" s="108" t="s">
        <v>176</v>
      </c>
      <c r="E102" s="108">
        <v>4</v>
      </c>
      <c r="F102" s="108"/>
      <c r="G102" s="108">
        <v>28162009</v>
      </c>
      <c r="H102" s="108" t="s">
        <v>184</v>
      </c>
      <c r="I102" s="108">
        <v>7.38</v>
      </c>
    </row>
    <row r="103" spans="1:9" ht="12.75">
      <c r="A103" s="108" t="s">
        <v>142</v>
      </c>
      <c r="B103" s="108"/>
      <c r="C103" s="108">
        <v>1.176149948</v>
      </c>
      <c r="D103" s="108" t="s">
        <v>176</v>
      </c>
      <c r="E103" s="108">
        <v>4</v>
      </c>
      <c r="F103" s="108"/>
      <c r="G103" s="108">
        <v>36423793</v>
      </c>
      <c r="H103" s="108" t="s">
        <v>185</v>
      </c>
      <c r="I103" s="108">
        <v>30.93</v>
      </c>
    </row>
    <row r="104" spans="1:9" ht="12.75">
      <c r="A104" s="108" t="s">
        <v>142</v>
      </c>
      <c r="B104" s="108"/>
      <c r="C104" s="108">
        <v>1.176149948</v>
      </c>
      <c r="D104" s="108" t="s">
        <v>176</v>
      </c>
      <c r="E104" s="108">
        <v>4</v>
      </c>
      <c r="F104" s="108"/>
      <c r="G104" s="108">
        <v>36782958</v>
      </c>
      <c r="H104" s="108" t="s">
        <v>186</v>
      </c>
      <c r="I104" s="108">
        <v>28.96</v>
      </c>
    </row>
    <row r="105" spans="1:9" ht="12.75">
      <c r="A105" s="108" t="s">
        <v>142</v>
      </c>
      <c r="B105" s="108"/>
      <c r="C105" s="108">
        <v>1.176149948</v>
      </c>
      <c r="D105" s="108" t="s">
        <v>176</v>
      </c>
      <c r="E105" s="108">
        <v>4</v>
      </c>
      <c r="F105" s="108"/>
      <c r="G105" s="108">
        <v>37089337</v>
      </c>
      <c r="H105" s="108" t="s">
        <v>187</v>
      </c>
      <c r="I105" s="108">
        <v>267.86</v>
      </c>
    </row>
    <row r="106" spans="1:9" ht="12.75">
      <c r="A106" s="108" t="s">
        <v>142</v>
      </c>
      <c r="B106" s="108"/>
      <c r="C106" s="108">
        <v>1.17614995</v>
      </c>
      <c r="D106" s="108" t="s">
        <v>188</v>
      </c>
      <c r="E106" s="108">
        <v>5</v>
      </c>
      <c r="F106" s="108"/>
      <c r="G106" s="108">
        <v>5108512</v>
      </c>
      <c r="H106" s="108" t="s">
        <v>189</v>
      </c>
      <c r="I106" s="108">
        <v>15.1</v>
      </c>
    </row>
    <row r="107" spans="1:9" ht="12.75">
      <c r="A107" s="108" t="s">
        <v>142</v>
      </c>
      <c r="B107" s="108"/>
      <c r="C107" s="108">
        <v>1.17614995</v>
      </c>
      <c r="D107" s="108" t="s">
        <v>188</v>
      </c>
      <c r="E107" s="108">
        <v>5</v>
      </c>
      <c r="F107" s="108"/>
      <c r="G107" s="108">
        <v>17203241</v>
      </c>
      <c r="H107" s="108" t="s">
        <v>190</v>
      </c>
      <c r="I107" s="108">
        <v>9.06</v>
      </c>
    </row>
    <row r="108" spans="1:9" ht="12.75">
      <c r="A108" s="108" t="s">
        <v>142</v>
      </c>
      <c r="B108" s="108"/>
      <c r="C108" s="108">
        <v>1.17614995</v>
      </c>
      <c r="D108" s="108" t="s">
        <v>188</v>
      </c>
      <c r="E108" s="108">
        <v>5</v>
      </c>
      <c r="F108" s="108"/>
      <c r="G108" s="108">
        <v>28659432</v>
      </c>
      <c r="H108" s="108" t="s">
        <v>191</v>
      </c>
      <c r="I108" s="108">
        <v>3.92</v>
      </c>
    </row>
    <row r="109" spans="1:9" ht="12.75">
      <c r="A109" s="108" t="s">
        <v>142</v>
      </c>
      <c r="B109" s="108"/>
      <c r="C109" s="108">
        <v>1.17614995</v>
      </c>
      <c r="D109" s="108" t="s">
        <v>188</v>
      </c>
      <c r="E109" s="108">
        <v>5</v>
      </c>
      <c r="F109" s="108"/>
      <c r="G109" s="108">
        <v>36332293</v>
      </c>
      <c r="H109" s="108" t="s">
        <v>192</v>
      </c>
      <c r="I109" s="108">
        <v>6.68</v>
      </c>
    </row>
    <row r="110" spans="1:9" ht="12.75">
      <c r="A110" s="108" t="s">
        <v>142</v>
      </c>
      <c r="B110" s="108"/>
      <c r="C110" s="108">
        <v>1.17614995</v>
      </c>
      <c r="D110" s="108" t="s">
        <v>188</v>
      </c>
      <c r="E110" s="108">
        <v>5</v>
      </c>
      <c r="F110" s="108"/>
      <c r="G110" s="108">
        <v>37089339</v>
      </c>
      <c r="H110" s="108" t="s">
        <v>193</v>
      </c>
      <c r="I110" s="108">
        <v>2.79</v>
      </c>
    </row>
    <row r="111" spans="1:9" ht="12.75">
      <c r="A111" s="108" t="s">
        <v>142</v>
      </c>
      <c r="B111" s="108"/>
      <c r="C111" s="108">
        <v>1.17614995</v>
      </c>
      <c r="D111" s="108" t="s">
        <v>188</v>
      </c>
      <c r="E111" s="108">
        <v>5</v>
      </c>
      <c r="F111" s="108"/>
      <c r="G111" s="108">
        <v>37089341</v>
      </c>
      <c r="H111" s="108" t="s">
        <v>194</v>
      </c>
      <c r="I111" s="108">
        <v>16.57</v>
      </c>
    </row>
    <row r="112" spans="1:9" ht="12.75">
      <c r="A112" s="108" t="s">
        <v>142</v>
      </c>
      <c r="B112" s="108"/>
      <c r="C112" s="108">
        <v>1.176149952</v>
      </c>
      <c r="D112" s="108" t="s">
        <v>195</v>
      </c>
      <c r="E112" s="108">
        <v>6</v>
      </c>
      <c r="F112" s="108"/>
      <c r="G112" s="108">
        <v>22459229</v>
      </c>
      <c r="H112" s="108" t="s">
        <v>196</v>
      </c>
      <c r="I112" s="108">
        <v>29.44</v>
      </c>
    </row>
    <row r="113" spans="1:9" ht="12.75">
      <c r="A113" s="108" t="s">
        <v>142</v>
      </c>
      <c r="B113" s="108"/>
      <c r="C113" s="108">
        <v>1.176149952</v>
      </c>
      <c r="D113" s="108" t="s">
        <v>195</v>
      </c>
      <c r="E113" s="108">
        <v>6</v>
      </c>
      <c r="F113" s="108"/>
      <c r="G113" s="108">
        <v>22526135</v>
      </c>
      <c r="H113" s="108" t="s">
        <v>197</v>
      </c>
      <c r="I113" s="108">
        <v>13.81</v>
      </c>
    </row>
    <row r="114" spans="1:9" ht="12.75">
      <c r="A114" s="108" t="s">
        <v>142</v>
      </c>
      <c r="B114" s="108"/>
      <c r="C114" s="108">
        <v>1.176149952</v>
      </c>
      <c r="D114" s="108" t="s">
        <v>195</v>
      </c>
      <c r="E114" s="108">
        <v>6</v>
      </c>
      <c r="F114" s="108"/>
      <c r="G114" s="108">
        <v>28338837</v>
      </c>
      <c r="H114" s="108" t="s">
        <v>198</v>
      </c>
      <c r="I114" s="108">
        <v>3.69</v>
      </c>
    </row>
    <row r="115" spans="1:9" ht="12.75">
      <c r="A115" s="108" t="s">
        <v>142</v>
      </c>
      <c r="B115" s="108"/>
      <c r="C115" s="108">
        <v>1.176149952</v>
      </c>
      <c r="D115" s="108" t="s">
        <v>195</v>
      </c>
      <c r="E115" s="108">
        <v>6</v>
      </c>
      <c r="F115" s="108"/>
      <c r="G115" s="108">
        <v>37089342</v>
      </c>
      <c r="H115" s="108" t="s">
        <v>199</v>
      </c>
      <c r="I115" s="108">
        <v>2.99</v>
      </c>
    </row>
    <row r="116" spans="1:9" ht="12.75">
      <c r="A116" s="108" t="s">
        <v>142</v>
      </c>
      <c r="B116" s="108"/>
      <c r="C116" s="108">
        <v>1.176149952</v>
      </c>
      <c r="D116" s="108" t="s">
        <v>195</v>
      </c>
      <c r="E116" s="108">
        <v>6</v>
      </c>
      <c r="F116" s="108"/>
      <c r="G116" s="108">
        <v>37089343</v>
      </c>
      <c r="H116" s="108" t="s">
        <v>200</v>
      </c>
      <c r="I116" s="108">
        <v>11.32</v>
      </c>
    </row>
    <row r="117" spans="1:9" ht="12.75">
      <c r="A117" s="108" t="s">
        <v>142</v>
      </c>
      <c r="B117" s="108"/>
      <c r="C117" s="108">
        <v>1.176149952</v>
      </c>
      <c r="D117" s="108" t="s">
        <v>195</v>
      </c>
      <c r="E117" s="108">
        <v>6</v>
      </c>
      <c r="F117" s="108"/>
      <c r="G117" s="108">
        <v>37089344</v>
      </c>
      <c r="H117" s="108" t="s">
        <v>201</v>
      </c>
      <c r="I117" s="108">
        <v>7.5</v>
      </c>
    </row>
    <row r="118" spans="1:9" ht="12.75">
      <c r="A118" s="108" t="s">
        <v>142</v>
      </c>
      <c r="B118" s="108"/>
      <c r="C118" s="108">
        <v>1.176149952</v>
      </c>
      <c r="D118" s="108" t="s">
        <v>195</v>
      </c>
      <c r="E118" s="108">
        <v>6</v>
      </c>
      <c r="F118" s="108"/>
      <c r="G118" s="108">
        <v>37089346</v>
      </c>
      <c r="H118" s="108" t="s">
        <v>202</v>
      </c>
      <c r="I118" s="108">
        <v>14.84</v>
      </c>
    </row>
    <row r="119" spans="1:9" ht="12.75">
      <c r="A119" s="108" t="s">
        <v>142</v>
      </c>
      <c r="B119" s="108"/>
      <c r="C119" s="108">
        <v>1.176149954</v>
      </c>
      <c r="D119" s="108" t="s">
        <v>203</v>
      </c>
      <c r="E119" s="108">
        <v>7</v>
      </c>
      <c r="F119" s="108"/>
      <c r="G119" s="108">
        <v>12324551</v>
      </c>
      <c r="H119" s="108" t="s">
        <v>204</v>
      </c>
      <c r="I119" s="108">
        <v>14.4</v>
      </c>
    </row>
    <row r="120" spans="1:9" ht="12.75">
      <c r="A120" s="108" t="s">
        <v>142</v>
      </c>
      <c r="B120" s="108"/>
      <c r="C120" s="108">
        <v>1.176149954</v>
      </c>
      <c r="D120" s="108" t="s">
        <v>203</v>
      </c>
      <c r="E120" s="108">
        <v>7</v>
      </c>
      <c r="F120" s="108"/>
      <c r="G120" s="108">
        <v>21318188</v>
      </c>
      <c r="H120" s="108" t="s">
        <v>205</v>
      </c>
      <c r="I120" s="108">
        <v>3.01</v>
      </c>
    </row>
    <row r="121" spans="1:9" ht="12.75">
      <c r="A121" s="108" t="s">
        <v>142</v>
      </c>
      <c r="B121" s="108"/>
      <c r="C121" s="108">
        <v>1.176149954</v>
      </c>
      <c r="D121" s="108" t="s">
        <v>203</v>
      </c>
      <c r="E121" s="108">
        <v>7</v>
      </c>
      <c r="F121" s="108"/>
      <c r="G121" s="108">
        <v>24539238</v>
      </c>
      <c r="H121" s="108" t="s">
        <v>206</v>
      </c>
      <c r="I121" s="108">
        <v>15.82</v>
      </c>
    </row>
    <row r="122" spans="1:9" ht="12.75">
      <c r="A122" s="108" t="s">
        <v>142</v>
      </c>
      <c r="B122" s="108"/>
      <c r="C122" s="108">
        <v>1.176149954</v>
      </c>
      <c r="D122" s="108" t="s">
        <v>203</v>
      </c>
      <c r="E122" s="108">
        <v>7</v>
      </c>
      <c r="F122" s="108"/>
      <c r="G122" s="108">
        <v>25402985</v>
      </c>
      <c r="H122" s="108" t="s">
        <v>207</v>
      </c>
      <c r="I122" s="108">
        <v>56.12</v>
      </c>
    </row>
    <row r="123" spans="1:9" ht="12.75">
      <c r="A123" s="108" t="s">
        <v>142</v>
      </c>
      <c r="B123" s="108"/>
      <c r="C123" s="108">
        <v>1.176149954</v>
      </c>
      <c r="D123" s="108" t="s">
        <v>203</v>
      </c>
      <c r="E123" s="108">
        <v>7</v>
      </c>
      <c r="F123" s="108"/>
      <c r="G123" s="108">
        <v>25473831</v>
      </c>
      <c r="H123" s="108" t="s">
        <v>208</v>
      </c>
      <c r="I123" s="108">
        <v>13.59</v>
      </c>
    </row>
    <row r="124" spans="1:9" ht="12.75">
      <c r="A124" s="108" t="s">
        <v>142</v>
      </c>
      <c r="B124" s="108"/>
      <c r="C124" s="108">
        <v>1.176149954</v>
      </c>
      <c r="D124" s="108" t="s">
        <v>203</v>
      </c>
      <c r="E124" s="108">
        <v>7</v>
      </c>
      <c r="F124" s="108"/>
      <c r="G124" s="108">
        <v>25573791</v>
      </c>
      <c r="H124" s="108" t="s">
        <v>209</v>
      </c>
      <c r="I124" s="108">
        <v>86.46</v>
      </c>
    </row>
    <row r="125" spans="1:9" ht="12.75">
      <c r="A125" s="108" t="s">
        <v>142</v>
      </c>
      <c r="B125" s="108"/>
      <c r="C125" s="108">
        <v>1.176149954</v>
      </c>
      <c r="D125" s="108" t="s">
        <v>203</v>
      </c>
      <c r="E125" s="108">
        <v>7</v>
      </c>
      <c r="F125" s="108"/>
      <c r="G125" s="108">
        <v>26003453</v>
      </c>
      <c r="H125" s="108" t="s">
        <v>210</v>
      </c>
      <c r="I125" s="108">
        <v>12.88</v>
      </c>
    </row>
    <row r="126" spans="1:9" ht="12.75">
      <c r="A126" s="108" t="s">
        <v>142</v>
      </c>
      <c r="B126" s="108"/>
      <c r="C126" s="108">
        <v>1.176149954</v>
      </c>
      <c r="D126" s="108" t="s">
        <v>203</v>
      </c>
      <c r="E126" s="108">
        <v>7</v>
      </c>
      <c r="F126" s="108"/>
      <c r="G126" s="108">
        <v>27140496</v>
      </c>
      <c r="H126" s="108" t="s">
        <v>211</v>
      </c>
      <c r="I126" s="108">
        <v>25.78</v>
      </c>
    </row>
    <row r="127" spans="1:9" ht="12.75">
      <c r="A127" s="108" t="s">
        <v>142</v>
      </c>
      <c r="B127" s="108"/>
      <c r="C127" s="108">
        <v>1.176149954</v>
      </c>
      <c r="D127" s="108" t="s">
        <v>203</v>
      </c>
      <c r="E127" s="108">
        <v>7</v>
      </c>
      <c r="F127" s="108"/>
      <c r="G127" s="108">
        <v>28110730</v>
      </c>
      <c r="H127" s="108" t="s">
        <v>212</v>
      </c>
      <c r="I127" s="108">
        <v>3.94</v>
      </c>
    </row>
    <row r="128" spans="1:9" ht="12.75">
      <c r="A128" s="108" t="s">
        <v>142</v>
      </c>
      <c r="B128" s="108"/>
      <c r="C128" s="108">
        <v>1.176149954</v>
      </c>
      <c r="D128" s="108" t="s">
        <v>203</v>
      </c>
      <c r="E128" s="108">
        <v>7</v>
      </c>
      <c r="F128" s="108"/>
      <c r="G128" s="108">
        <v>36256417</v>
      </c>
      <c r="H128" s="108" t="s">
        <v>213</v>
      </c>
      <c r="I128" s="108">
        <v>19.16</v>
      </c>
    </row>
    <row r="129" spans="1:9" ht="12.75">
      <c r="A129" s="108" t="s">
        <v>142</v>
      </c>
      <c r="B129" s="108"/>
      <c r="C129" s="108">
        <v>1.176149954</v>
      </c>
      <c r="D129" s="108" t="s">
        <v>203</v>
      </c>
      <c r="E129" s="108">
        <v>7</v>
      </c>
      <c r="F129" s="108"/>
      <c r="G129" s="108">
        <v>37089347</v>
      </c>
      <c r="H129" s="108" t="s">
        <v>214</v>
      </c>
      <c r="I129" s="108">
        <v>102.82</v>
      </c>
    </row>
    <row r="130" spans="1:9" ht="12.75">
      <c r="A130" s="108" t="s">
        <v>142</v>
      </c>
      <c r="B130" s="108"/>
      <c r="C130" s="108">
        <v>1.176149956</v>
      </c>
      <c r="D130" s="108" t="s">
        <v>215</v>
      </c>
      <c r="E130" s="108">
        <v>8</v>
      </c>
      <c r="F130" s="108"/>
      <c r="G130" s="108">
        <v>757986</v>
      </c>
      <c r="H130" s="108" t="s">
        <v>216</v>
      </c>
      <c r="I130" s="108">
        <v>10.51</v>
      </c>
    </row>
    <row r="131" spans="1:9" ht="12.75">
      <c r="A131" s="108" t="s">
        <v>142</v>
      </c>
      <c r="B131" s="108"/>
      <c r="C131" s="108">
        <v>1.176149956</v>
      </c>
      <c r="D131" s="108" t="s">
        <v>215</v>
      </c>
      <c r="E131" s="108">
        <v>8</v>
      </c>
      <c r="F131" s="108"/>
      <c r="G131" s="108">
        <v>3885868</v>
      </c>
      <c r="H131" s="108" t="s">
        <v>217</v>
      </c>
      <c r="I131" s="108">
        <v>27.2</v>
      </c>
    </row>
    <row r="132" spans="1:9" ht="12.75">
      <c r="A132" s="108" t="s">
        <v>142</v>
      </c>
      <c r="B132" s="108"/>
      <c r="C132" s="108">
        <v>1.176149956</v>
      </c>
      <c r="D132" s="108" t="s">
        <v>215</v>
      </c>
      <c r="E132" s="108">
        <v>8</v>
      </c>
      <c r="F132" s="108"/>
      <c r="G132" s="108">
        <v>13828403</v>
      </c>
      <c r="H132" s="108" t="s">
        <v>218</v>
      </c>
      <c r="I132" s="108">
        <v>191.78</v>
      </c>
    </row>
    <row r="133" spans="1:9" ht="12.75">
      <c r="A133" s="108" t="s">
        <v>142</v>
      </c>
      <c r="B133" s="108"/>
      <c r="C133" s="108">
        <v>1.176149956</v>
      </c>
      <c r="D133" s="108" t="s">
        <v>215</v>
      </c>
      <c r="E133" s="108">
        <v>8</v>
      </c>
      <c r="F133" s="108"/>
      <c r="G133" s="108">
        <v>16822959</v>
      </c>
      <c r="H133" s="108" t="s">
        <v>219</v>
      </c>
      <c r="I133" s="108">
        <v>25.83</v>
      </c>
    </row>
    <row r="134" spans="1:9" ht="12.75">
      <c r="A134" s="103" t="s">
        <v>142</v>
      </c>
      <c r="C134" s="103">
        <v>1.176149956</v>
      </c>
      <c r="D134" s="103" t="s">
        <v>215</v>
      </c>
      <c r="E134" s="103">
        <v>8</v>
      </c>
      <c r="G134" s="103">
        <v>21463660</v>
      </c>
      <c r="H134" s="103" t="s">
        <v>220</v>
      </c>
      <c r="I134" s="103">
        <v>29.9</v>
      </c>
    </row>
    <row r="135" spans="1:9" ht="12.75">
      <c r="A135" s="103" t="s">
        <v>142</v>
      </c>
      <c r="C135" s="103">
        <v>1.176149956</v>
      </c>
      <c r="D135" s="103" t="s">
        <v>215</v>
      </c>
      <c r="E135" s="103">
        <v>8</v>
      </c>
      <c r="G135" s="103">
        <v>21844338</v>
      </c>
      <c r="H135" s="103" t="s">
        <v>221</v>
      </c>
      <c r="I135" s="103">
        <v>14.4</v>
      </c>
    </row>
    <row r="136" spans="1:9" ht="12.75">
      <c r="A136" s="103" t="s">
        <v>142</v>
      </c>
      <c r="C136" s="103">
        <v>1.176149956</v>
      </c>
      <c r="D136" s="103" t="s">
        <v>215</v>
      </c>
      <c r="E136" s="103">
        <v>8</v>
      </c>
      <c r="G136" s="103">
        <v>22459239</v>
      </c>
      <c r="H136" s="103" t="s">
        <v>222</v>
      </c>
      <c r="I136" s="103">
        <v>87.03</v>
      </c>
    </row>
    <row r="137" spans="1:9" ht="12.75">
      <c r="A137" s="103" t="s">
        <v>142</v>
      </c>
      <c r="C137" s="103">
        <v>1.176149956</v>
      </c>
      <c r="D137" s="103" t="s">
        <v>215</v>
      </c>
      <c r="E137" s="103">
        <v>8</v>
      </c>
      <c r="G137" s="103">
        <v>23597829</v>
      </c>
      <c r="H137" s="103" t="s">
        <v>223</v>
      </c>
      <c r="I137" s="103">
        <v>6.65</v>
      </c>
    </row>
    <row r="138" spans="1:9" ht="12.75">
      <c r="A138" s="103" t="s">
        <v>142</v>
      </c>
      <c r="C138" s="103">
        <v>1.176149956</v>
      </c>
      <c r="D138" s="103" t="s">
        <v>215</v>
      </c>
      <c r="E138" s="103">
        <v>8</v>
      </c>
      <c r="G138" s="103">
        <v>24006863</v>
      </c>
      <c r="H138" s="103" t="s">
        <v>224</v>
      </c>
      <c r="I138" s="103">
        <v>20.37</v>
      </c>
    </row>
    <row r="139" spans="1:9" ht="12.75">
      <c r="A139" s="103" t="s">
        <v>142</v>
      </c>
      <c r="C139" s="103">
        <v>1.176149956</v>
      </c>
      <c r="D139" s="103" t="s">
        <v>215</v>
      </c>
      <c r="E139" s="103">
        <v>8</v>
      </c>
      <c r="G139" s="103">
        <v>25673003</v>
      </c>
      <c r="H139" s="103" t="s">
        <v>225</v>
      </c>
      <c r="I139" s="103">
        <v>5.5</v>
      </c>
    </row>
    <row r="140" spans="1:9" ht="12.75">
      <c r="A140" s="103" t="s">
        <v>142</v>
      </c>
      <c r="C140" s="103">
        <v>1.176149956</v>
      </c>
      <c r="D140" s="103" t="s">
        <v>215</v>
      </c>
      <c r="E140" s="103">
        <v>8</v>
      </c>
      <c r="G140" s="103">
        <v>27302973</v>
      </c>
      <c r="H140" s="103" t="s">
        <v>226</v>
      </c>
      <c r="I140" s="103">
        <v>4.12</v>
      </c>
    </row>
    <row r="141" spans="1:9" ht="12.75">
      <c r="A141" s="103" t="s">
        <v>142</v>
      </c>
      <c r="C141" s="103">
        <v>1.176149956</v>
      </c>
      <c r="D141" s="103" t="s">
        <v>215</v>
      </c>
      <c r="E141" s="103">
        <v>8</v>
      </c>
      <c r="G141" s="103">
        <v>35833983</v>
      </c>
      <c r="H141" s="103" t="s">
        <v>227</v>
      </c>
      <c r="I141" s="103">
        <v>25.79</v>
      </c>
    </row>
    <row r="142" spans="1:9" ht="12.75">
      <c r="A142" s="103" t="s">
        <v>142</v>
      </c>
      <c r="C142" s="103">
        <v>1.176149956</v>
      </c>
      <c r="D142" s="103" t="s">
        <v>215</v>
      </c>
      <c r="E142" s="103">
        <v>8</v>
      </c>
      <c r="G142" s="103">
        <v>37089348</v>
      </c>
      <c r="H142" s="103" t="s">
        <v>228</v>
      </c>
      <c r="I142" s="103">
        <v>121.33</v>
      </c>
    </row>
    <row r="143" spans="1:9" ht="12.75">
      <c r="A143" s="103" t="s">
        <v>142</v>
      </c>
      <c r="C143" s="103">
        <v>1.176149956</v>
      </c>
      <c r="D143" s="103" t="s">
        <v>215</v>
      </c>
      <c r="E143" s="103">
        <v>8</v>
      </c>
      <c r="G143" s="103">
        <v>37089349</v>
      </c>
      <c r="H143" s="103" t="s">
        <v>229</v>
      </c>
      <c r="I143" s="103">
        <v>25.83</v>
      </c>
    </row>
    <row r="144" spans="1:9" ht="12.75">
      <c r="A144" s="103" t="s">
        <v>230</v>
      </c>
      <c r="C144" s="103">
        <v>1.176149926</v>
      </c>
      <c r="D144" s="103" t="s">
        <v>231</v>
      </c>
      <c r="E144" s="103">
        <v>1</v>
      </c>
      <c r="G144" s="103">
        <v>5665405</v>
      </c>
      <c r="H144" s="103" t="s">
        <v>232</v>
      </c>
      <c r="I144" s="103">
        <v>6.15</v>
      </c>
    </row>
    <row r="145" spans="1:9" ht="12.75">
      <c r="A145" s="103" t="s">
        <v>230</v>
      </c>
      <c r="C145" s="103">
        <v>1.176149926</v>
      </c>
      <c r="D145" s="103" t="s">
        <v>231</v>
      </c>
      <c r="E145" s="103">
        <v>1</v>
      </c>
      <c r="G145" s="103">
        <v>17549354</v>
      </c>
      <c r="H145" s="103" t="s">
        <v>233</v>
      </c>
      <c r="I145" s="103">
        <v>4.68</v>
      </c>
    </row>
    <row r="146" spans="1:9" ht="12.75">
      <c r="A146" s="103" t="s">
        <v>230</v>
      </c>
      <c r="C146" s="103">
        <v>1.176149926</v>
      </c>
      <c r="D146" s="103" t="s">
        <v>231</v>
      </c>
      <c r="E146" s="103">
        <v>1</v>
      </c>
      <c r="G146" s="103">
        <v>20740183</v>
      </c>
      <c r="H146" s="103" t="s">
        <v>234</v>
      </c>
      <c r="I146" s="103">
        <v>15.89</v>
      </c>
    </row>
    <row r="147" spans="1:9" ht="12.75">
      <c r="A147" s="103" t="s">
        <v>230</v>
      </c>
      <c r="C147" s="103">
        <v>1.176149926</v>
      </c>
      <c r="D147" s="103" t="s">
        <v>231</v>
      </c>
      <c r="E147" s="103">
        <v>1</v>
      </c>
      <c r="G147" s="103">
        <v>36331971</v>
      </c>
      <c r="H147" s="103" t="s">
        <v>235</v>
      </c>
      <c r="I147" s="103">
        <v>7.36</v>
      </c>
    </row>
    <row r="148" spans="1:9" ht="12.75">
      <c r="A148" s="103" t="s">
        <v>230</v>
      </c>
      <c r="C148" s="103">
        <v>1.176149926</v>
      </c>
      <c r="D148" s="103" t="s">
        <v>231</v>
      </c>
      <c r="E148" s="103">
        <v>1</v>
      </c>
      <c r="G148" s="103">
        <v>37059260</v>
      </c>
      <c r="H148" s="103" t="s">
        <v>236</v>
      </c>
      <c r="I148" s="103">
        <v>3.54</v>
      </c>
    </row>
    <row r="149" spans="1:9" ht="12.75">
      <c r="A149" s="103" t="s">
        <v>230</v>
      </c>
      <c r="C149" s="103">
        <v>1.176149926</v>
      </c>
      <c r="D149" s="103" t="s">
        <v>231</v>
      </c>
      <c r="E149" s="103">
        <v>1</v>
      </c>
      <c r="G149" s="103">
        <v>37059261</v>
      </c>
      <c r="H149" s="103" t="s">
        <v>237</v>
      </c>
      <c r="I149" s="103">
        <v>7.03</v>
      </c>
    </row>
    <row r="150" spans="1:9" ht="12.75">
      <c r="A150" s="103" t="s">
        <v>230</v>
      </c>
      <c r="C150" s="103">
        <v>1.176149928</v>
      </c>
      <c r="D150" s="103" t="s">
        <v>238</v>
      </c>
      <c r="E150" s="103">
        <v>2</v>
      </c>
      <c r="G150" s="103">
        <v>673612</v>
      </c>
      <c r="H150" s="103" t="s">
        <v>239</v>
      </c>
      <c r="I150" s="103">
        <v>30.09</v>
      </c>
    </row>
    <row r="151" spans="1:9" ht="12.75">
      <c r="A151" s="103" t="s">
        <v>230</v>
      </c>
      <c r="C151" s="103">
        <v>1.176149928</v>
      </c>
      <c r="D151" s="103" t="s">
        <v>238</v>
      </c>
      <c r="E151" s="103">
        <v>2</v>
      </c>
      <c r="G151" s="103">
        <v>27702119</v>
      </c>
      <c r="H151" s="103" t="s">
        <v>240</v>
      </c>
      <c r="I151" s="103">
        <v>8.02</v>
      </c>
    </row>
    <row r="152" spans="1:9" ht="12.75">
      <c r="A152" s="103" t="s">
        <v>230</v>
      </c>
      <c r="C152" s="103">
        <v>1.176149928</v>
      </c>
      <c r="D152" s="103" t="s">
        <v>238</v>
      </c>
      <c r="E152" s="103">
        <v>2</v>
      </c>
      <c r="G152" s="103">
        <v>27750258</v>
      </c>
      <c r="H152" s="103" t="s">
        <v>241</v>
      </c>
      <c r="I152" s="103">
        <v>33.6</v>
      </c>
    </row>
    <row r="153" spans="1:9" ht="12.75">
      <c r="A153" s="103" t="s">
        <v>230</v>
      </c>
      <c r="C153" s="103">
        <v>1.176149928</v>
      </c>
      <c r="D153" s="103" t="s">
        <v>238</v>
      </c>
      <c r="E153" s="103">
        <v>2</v>
      </c>
      <c r="G153" s="103">
        <v>28361183</v>
      </c>
      <c r="H153" s="103" t="s">
        <v>242</v>
      </c>
      <c r="I153" s="103">
        <v>6.69</v>
      </c>
    </row>
    <row r="154" spans="1:9" ht="12.75">
      <c r="A154" s="103" t="s">
        <v>230</v>
      </c>
      <c r="C154" s="103">
        <v>1.176149928</v>
      </c>
      <c r="D154" s="103" t="s">
        <v>238</v>
      </c>
      <c r="E154" s="103">
        <v>2</v>
      </c>
      <c r="G154" s="103">
        <v>36341212</v>
      </c>
      <c r="H154" s="103" t="s">
        <v>243</v>
      </c>
      <c r="I154" s="103">
        <v>31.74</v>
      </c>
    </row>
    <row r="155" spans="1:9" ht="12.75">
      <c r="A155" s="103" t="s">
        <v>230</v>
      </c>
      <c r="C155" s="103">
        <v>1.176149928</v>
      </c>
      <c r="D155" s="103" t="s">
        <v>238</v>
      </c>
      <c r="E155" s="103">
        <v>2</v>
      </c>
      <c r="G155" s="103">
        <v>36610955</v>
      </c>
      <c r="H155" s="103" t="s">
        <v>244</v>
      </c>
      <c r="I155" s="103">
        <v>5.18</v>
      </c>
    </row>
    <row r="156" spans="1:9" ht="12.75">
      <c r="A156" s="103" t="s">
        <v>230</v>
      </c>
      <c r="C156" s="103">
        <v>1.176149928</v>
      </c>
      <c r="D156" s="103" t="s">
        <v>238</v>
      </c>
      <c r="E156" s="103">
        <v>2</v>
      </c>
      <c r="G156" s="103">
        <v>37059262</v>
      </c>
      <c r="H156" s="103" t="s">
        <v>245</v>
      </c>
      <c r="I156" s="103">
        <v>2.28</v>
      </c>
    </row>
    <row r="157" spans="1:9" ht="12.75">
      <c r="A157" s="103" t="s">
        <v>230</v>
      </c>
      <c r="C157" s="103">
        <v>1.17614993</v>
      </c>
      <c r="D157" s="103" t="s">
        <v>246</v>
      </c>
      <c r="E157" s="103">
        <v>3</v>
      </c>
      <c r="G157" s="103">
        <v>28417019</v>
      </c>
      <c r="H157" s="103" t="s">
        <v>247</v>
      </c>
      <c r="I157" s="103">
        <v>8.13</v>
      </c>
    </row>
    <row r="158" spans="1:9" ht="12.75">
      <c r="A158" s="103" t="s">
        <v>230</v>
      </c>
      <c r="C158" s="103">
        <v>1.17614993</v>
      </c>
      <c r="D158" s="103" t="s">
        <v>246</v>
      </c>
      <c r="E158" s="103">
        <v>3</v>
      </c>
      <c r="G158" s="103">
        <v>28535814</v>
      </c>
      <c r="H158" s="103" t="s">
        <v>248</v>
      </c>
      <c r="I158" s="103">
        <v>180.05</v>
      </c>
    </row>
    <row r="159" spans="1:9" ht="12.75">
      <c r="A159" s="103" t="s">
        <v>230</v>
      </c>
      <c r="C159" s="103">
        <v>1.17614993</v>
      </c>
      <c r="D159" s="103" t="s">
        <v>246</v>
      </c>
      <c r="E159" s="103">
        <v>3</v>
      </c>
      <c r="G159" s="103">
        <v>37023035</v>
      </c>
      <c r="H159" s="103" t="s">
        <v>249</v>
      </c>
      <c r="I159" s="103">
        <v>6.33</v>
      </c>
    </row>
    <row r="160" spans="1:9" ht="12.75">
      <c r="A160" s="103" t="s">
        <v>230</v>
      </c>
      <c r="C160" s="103">
        <v>1.17614993</v>
      </c>
      <c r="D160" s="103" t="s">
        <v>246</v>
      </c>
      <c r="E160" s="103">
        <v>3</v>
      </c>
      <c r="G160" s="103">
        <v>37059263</v>
      </c>
      <c r="H160" s="103" t="s">
        <v>250</v>
      </c>
      <c r="I160" s="103">
        <v>13.52</v>
      </c>
    </row>
    <row r="161" spans="1:9" ht="12.75">
      <c r="A161" s="103" t="s">
        <v>230</v>
      </c>
      <c r="C161" s="103">
        <v>1.17614993</v>
      </c>
      <c r="D161" s="103" t="s">
        <v>246</v>
      </c>
      <c r="E161" s="103">
        <v>3</v>
      </c>
      <c r="G161" s="103">
        <v>37059264</v>
      </c>
      <c r="H161" s="103" t="s">
        <v>251</v>
      </c>
      <c r="I161" s="103">
        <v>6.77</v>
      </c>
    </row>
    <row r="162" spans="1:9" ht="12.75">
      <c r="A162" s="103" t="s">
        <v>230</v>
      </c>
      <c r="C162" s="103">
        <v>1.17614993</v>
      </c>
      <c r="D162" s="103" t="s">
        <v>246</v>
      </c>
      <c r="E162" s="103">
        <v>3</v>
      </c>
      <c r="G162" s="103">
        <v>37059266</v>
      </c>
      <c r="H162" s="103" t="s">
        <v>252</v>
      </c>
      <c r="I162" s="103">
        <v>2.68</v>
      </c>
    </row>
    <row r="163" spans="1:9" ht="12.75">
      <c r="A163" s="103" t="s">
        <v>230</v>
      </c>
      <c r="C163" s="103">
        <v>1.17614993</v>
      </c>
      <c r="D163" s="103" t="s">
        <v>246</v>
      </c>
      <c r="E163" s="103">
        <v>3</v>
      </c>
      <c r="G163" s="103">
        <v>37059267</v>
      </c>
      <c r="H163" s="103" t="s">
        <v>253</v>
      </c>
      <c r="I163" s="103">
        <v>8.46</v>
      </c>
    </row>
    <row r="164" spans="1:9" ht="12.75">
      <c r="A164" s="103" t="s">
        <v>230</v>
      </c>
      <c r="C164" s="103">
        <v>1.176149932</v>
      </c>
      <c r="D164" s="103" t="s">
        <v>254</v>
      </c>
      <c r="E164" s="103">
        <v>4</v>
      </c>
      <c r="G164" s="103">
        <v>4213320</v>
      </c>
      <c r="H164" s="103" t="s">
        <v>255</v>
      </c>
      <c r="I164" s="103">
        <v>6.59</v>
      </c>
    </row>
    <row r="165" spans="1:9" ht="12.75">
      <c r="A165" s="103" t="s">
        <v>230</v>
      </c>
      <c r="C165" s="103">
        <v>1.176149932</v>
      </c>
      <c r="D165" s="103" t="s">
        <v>254</v>
      </c>
      <c r="E165" s="103">
        <v>4</v>
      </c>
      <c r="G165" s="103">
        <v>10476798</v>
      </c>
      <c r="H165" s="103" t="s">
        <v>256</v>
      </c>
      <c r="I165" s="103">
        <v>2.3</v>
      </c>
    </row>
    <row r="166" spans="1:9" ht="12.75">
      <c r="A166" s="103" t="s">
        <v>230</v>
      </c>
      <c r="C166" s="103">
        <v>1.176149932</v>
      </c>
      <c r="D166" s="103" t="s">
        <v>254</v>
      </c>
      <c r="E166" s="103">
        <v>4</v>
      </c>
      <c r="G166" s="103">
        <v>37059269</v>
      </c>
      <c r="H166" s="103" t="s">
        <v>257</v>
      </c>
      <c r="I166" s="103">
        <v>103.09</v>
      </c>
    </row>
    <row r="167" spans="1:9" ht="12.75">
      <c r="A167" s="103" t="s">
        <v>230</v>
      </c>
      <c r="C167" s="103">
        <v>1.176149932</v>
      </c>
      <c r="D167" s="103" t="s">
        <v>254</v>
      </c>
      <c r="E167" s="103">
        <v>4</v>
      </c>
      <c r="G167" s="103">
        <v>37059270</v>
      </c>
      <c r="H167" s="103" t="s">
        <v>258</v>
      </c>
      <c r="I167" s="103">
        <v>44.03</v>
      </c>
    </row>
    <row r="168" spans="1:9" ht="12.75">
      <c r="A168" s="103" t="s">
        <v>230</v>
      </c>
      <c r="C168" s="103">
        <v>1.176149932</v>
      </c>
      <c r="D168" s="103" t="s">
        <v>254</v>
      </c>
      <c r="E168" s="103">
        <v>4</v>
      </c>
      <c r="G168" s="103">
        <v>37059271</v>
      </c>
      <c r="H168" s="103" t="s">
        <v>259</v>
      </c>
      <c r="I168" s="103">
        <v>14.82</v>
      </c>
    </row>
    <row r="169" spans="1:9" ht="12.75">
      <c r="A169" s="103" t="s">
        <v>230</v>
      </c>
      <c r="C169" s="103">
        <v>1.176149932</v>
      </c>
      <c r="D169" s="103" t="s">
        <v>254</v>
      </c>
      <c r="E169" s="103">
        <v>4</v>
      </c>
      <c r="G169" s="103">
        <v>37059273</v>
      </c>
      <c r="H169" s="103" t="s">
        <v>260</v>
      </c>
      <c r="I169" s="103">
        <v>6.8</v>
      </c>
    </row>
    <row r="170" spans="1:9" ht="12.75">
      <c r="A170" s="103" t="s">
        <v>230</v>
      </c>
      <c r="C170" s="103">
        <v>1.176149932</v>
      </c>
      <c r="D170" s="103" t="s">
        <v>254</v>
      </c>
      <c r="E170" s="103">
        <v>4</v>
      </c>
      <c r="G170" s="103">
        <v>37059274</v>
      </c>
      <c r="H170" s="103" t="s">
        <v>261</v>
      </c>
      <c r="I170" s="103">
        <v>27.77</v>
      </c>
    </row>
    <row r="171" spans="1:9" ht="12.75">
      <c r="A171" s="103" t="s">
        <v>230</v>
      </c>
      <c r="C171" s="103">
        <v>1.176149932</v>
      </c>
      <c r="D171" s="103" t="s">
        <v>254</v>
      </c>
      <c r="E171" s="103">
        <v>4</v>
      </c>
      <c r="G171" s="103">
        <v>37059275</v>
      </c>
      <c r="H171" s="103" t="s">
        <v>262</v>
      </c>
      <c r="I171" s="103">
        <v>115.42</v>
      </c>
    </row>
    <row r="172" spans="1:9" ht="12.75">
      <c r="A172" s="103" t="s">
        <v>230</v>
      </c>
      <c r="C172" s="103">
        <v>1.176149932</v>
      </c>
      <c r="D172" s="103" t="s">
        <v>254</v>
      </c>
      <c r="E172" s="103">
        <v>4</v>
      </c>
      <c r="G172" s="103">
        <v>37059277</v>
      </c>
      <c r="H172" s="103" t="s">
        <v>263</v>
      </c>
      <c r="I172" s="103">
        <v>8.5</v>
      </c>
    </row>
    <row r="173" spans="1:9" ht="12.75">
      <c r="A173" s="103" t="s">
        <v>230</v>
      </c>
      <c r="C173" s="103">
        <v>1.176149932</v>
      </c>
      <c r="D173" s="103" t="s">
        <v>254</v>
      </c>
      <c r="E173" s="103">
        <v>4</v>
      </c>
      <c r="G173" s="103">
        <v>37059278</v>
      </c>
      <c r="H173" s="103" t="s">
        <v>264</v>
      </c>
      <c r="I173" s="103">
        <v>196.4</v>
      </c>
    </row>
    <row r="174" spans="1:9" ht="12.75">
      <c r="A174" s="103" t="s">
        <v>230</v>
      </c>
      <c r="C174" s="103">
        <v>1.176149934</v>
      </c>
      <c r="D174" s="103" t="s">
        <v>265</v>
      </c>
      <c r="E174" s="103">
        <v>5</v>
      </c>
      <c r="G174" s="103">
        <v>22254737</v>
      </c>
      <c r="H174" s="103" t="s">
        <v>266</v>
      </c>
      <c r="I174" s="103">
        <v>27.88</v>
      </c>
    </row>
    <row r="175" spans="1:9" ht="12.75">
      <c r="A175" s="103" t="s">
        <v>230</v>
      </c>
      <c r="C175" s="103">
        <v>1.176149934</v>
      </c>
      <c r="D175" s="103" t="s">
        <v>265</v>
      </c>
      <c r="E175" s="103">
        <v>5</v>
      </c>
      <c r="G175" s="103">
        <v>24630267</v>
      </c>
      <c r="H175" s="103" t="s">
        <v>267</v>
      </c>
      <c r="I175" s="103">
        <v>146.36</v>
      </c>
    </row>
    <row r="176" spans="1:9" ht="12.75">
      <c r="A176" s="103" t="s">
        <v>230</v>
      </c>
      <c r="C176" s="103">
        <v>1.176149934</v>
      </c>
      <c r="D176" s="103" t="s">
        <v>265</v>
      </c>
      <c r="E176" s="103">
        <v>5</v>
      </c>
      <c r="G176" s="103">
        <v>32642234</v>
      </c>
      <c r="H176" s="103" t="s">
        <v>268</v>
      </c>
      <c r="I176" s="103">
        <v>2.36</v>
      </c>
    </row>
    <row r="177" spans="1:9" ht="12.75">
      <c r="A177" s="103" t="s">
        <v>230</v>
      </c>
      <c r="C177" s="103">
        <v>1.176149934</v>
      </c>
      <c r="D177" s="103" t="s">
        <v>265</v>
      </c>
      <c r="E177" s="103">
        <v>5</v>
      </c>
      <c r="G177" s="103">
        <v>35909610</v>
      </c>
      <c r="H177" s="103" t="s">
        <v>269</v>
      </c>
      <c r="I177" s="103">
        <v>74.34</v>
      </c>
    </row>
    <row r="178" spans="1:9" ht="12.75">
      <c r="A178" s="103" t="s">
        <v>230</v>
      </c>
      <c r="C178" s="103">
        <v>1.176149934</v>
      </c>
      <c r="D178" s="103" t="s">
        <v>265</v>
      </c>
      <c r="E178" s="103">
        <v>5</v>
      </c>
      <c r="G178" s="103">
        <v>37059279</v>
      </c>
      <c r="H178" s="103" t="s">
        <v>270</v>
      </c>
      <c r="I178" s="103">
        <v>7.85</v>
      </c>
    </row>
    <row r="179" spans="1:9" ht="12.75">
      <c r="A179" s="103" t="s">
        <v>230</v>
      </c>
      <c r="C179" s="103">
        <v>1.176149934</v>
      </c>
      <c r="D179" s="103" t="s">
        <v>265</v>
      </c>
      <c r="E179" s="103">
        <v>5</v>
      </c>
      <c r="G179" s="103">
        <v>37059281</v>
      </c>
      <c r="H179" s="103" t="s">
        <v>271</v>
      </c>
      <c r="I179" s="103">
        <v>4.9</v>
      </c>
    </row>
    <row r="180" spans="1:9" ht="12.75">
      <c r="A180" s="103" t="s">
        <v>230</v>
      </c>
      <c r="C180" s="103">
        <v>1.176149934</v>
      </c>
      <c r="D180" s="103" t="s">
        <v>265</v>
      </c>
      <c r="E180" s="103">
        <v>5</v>
      </c>
      <c r="G180" s="103">
        <v>37059283</v>
      </c>
      <c r="H180" s="103" t="s">
        <v>272</v>
      </c>
      <c r="I180" s="103">
        <v>5.3</v>
      </c>
    </row>
    <row r="181" spans="1:9" ht="12.75">
      <c r="A181" s="103" t="s">
        <v>230</v>
      </c>
      <c r="C181" s="103">
        <v>1.176149936</v>
      </c>
      <c r="D181" s="103" t="s">
        <v>273</v>
      </c>
      <c r="E181" s="103">
        <v>6</v>
      </c>
      <c r="G181" s="103">
        <v>465257</v>
      </c>
      <c r="H181" s="103" t="s">
        <v>274</v>
      </c>
      <c r="I181" s="103">
        <v>6.97</v>
      </c>
    </row>
    <row r="182" spans="1:9" ht="12.75">
      <c r="A182" s="103" t="s">
        <v>230</v>
      </c>
      <c r="C182" s="103">
        <v>1.176149936</v>
      </c>
      <c r="D182" s="103" t="s">
        <v>273</v>
      </c>
      <c r="E182" s="103">
        <v>6</v>
      </c>
      <c r="G182" s="103">
        <v>624849</v>
      </c>
      <c r="H182" s="103" t="s">
        <v>275</v>
      </c>
      <c r="I182" s="103">
        <v>9.8</v>
      </c>
    </row>
    <row r="183" spans="1:9" ht="12.75">
      <c r="A183" s="103" t="s">
        <v>230</v>
      </c>
      <c r="C183" s="103">
        <v>1.176149936</v>
      </c>
      <c r="D183" s="103" t="s">
        <v>273</v>
      </c>
      <c r="E183" s="103">
        <v>6</v>
      </c>
      <c r="G183" s="103">
        <v>8236102</v>
      </c>
      <c r="H183" s="103" t="s">
        <v>276</v>
      </c>
      <c r="I183" s="103">
        <v>7.04</v>
      </c>
    </row>
    <row r="184" spans="1:9" ht="12.75">
      <c r="A184" s="103" t="s">
        <v>230</v>
      </c>
      <c r="C184" s="103">
        <v>1.176149936</v>
      </c>
      <c r="D184" s="103" t="s">
        <v>273</v>
      </c>
      <c r="E184" s="103">
        <v>6</v>
      </c>
      <c r="G184" s="103">
        <v>28447944</v>
      </c>
      <c r="H184" s="103" t="s">
        <v>277</v>
      </c>
      <c r="I184" s="103">
        <v>26.68</v>
      </c>
    </row>
    <row r="185" spans="1:9" ht="12.75">
      <c r="A185" s="103" t="s">
        <v>230</v>
      </c>
      <c r="C185" s="103">
        <v>1.176149936</v>
      </c>
      <c r="D185" s="103" t="s">
        <v>273</v>
      </c>
      <c r="E185" s="103">
        <v>6</v>
      </c>
      <c r="G185" s="103">
        <v>37059284</v>
      </c>
      <c r="H185" s="103" t="s">
        <v>278</v>
      </c>
      <c r="I185" s="103">
        <v>3.4</v>
      </c>
    </row>
    <row r="186" spans="1:9" ht="12.75">
      <c r="A186" s="103" t="s">
        <v>230</v>
      </c>
      <c r="C186" s="103">
        <v>1.176149936</v>
      </c>
      <c r="D186" s="103" t="s">
        <v>273</v>
      </c>
      <c r="E186" s="103">
        <v>6</v>
      </c>
      <c r="G186" s="103">
        <v>37059285</v>
      </c>
      <c r="H186" s="103" t="s">
        <v>279</v>
      </c>
      <c r="I186" s="103">
        <v>30.79</v>
      </c>
    </row>
    <row r="187" spans="1:9" ht="12.75">
      <c r="A187" s="103" t="s">
        <v>230</v>
      </c>
      <c r="C187" s="103">
        <v>1.176149936</v>
      </c>
      <c r="D187" s="103" t="s">
        <v>273</v>
      </c>
      <c r="E187" s="103">
        <v>6</v>
      </c>
      <c r="G187" s="103">
        <v>37059286</v>
      </c>
      <c r="H187" s="103" t="s">
        <v>280</v>
      </c>
      <c r="I187" s="103">
        <v>152.85</v>
      </c>
    </row>
    <row r="188" spans="1:9" ht="12.75">
      <c r="A188" s="103" t="s">
        <v>230</v>
      </c>
      <c r="C188" s="103">
        <v>1.176149936</v>
      </c>
      <c r="D188" s="103" t="s">
        <v>273</v>
      </c>
      <c r="E188" s="103">
        <v>6</v>
      </c>
      <c r="G188" s="103">
        <v>37059287</v>
      </c>
      <c r="H188" s="103" t="s">
        <v>281</v>
      </c>
      <c r="I188" s="103">
        <v>5.98</v>
      </c>
    </row>
    <row r="189" spans="1:9" ht="12.75">
      <c r="A189" s="103" t="s">
        <v>230</v>
      </c>
      <c r="C189" s="103">
        <v>1.176149936</v>
      </c>
      <c r="D189" s="103" t="s">
        <v>273</v>
      </c>
      <c r="E189" s="103">
        <v>6</v>
      </c>
      <c r="G189" s="103">
        <v>37059288</v>
      </c>
      <c r="H189" s="103" t="s">
        <v>282</v>
      </c>
      <c r="I189" s="103">
        <v>13.4</v>
      </c>
    </row>
    <row r="190" spans="1:9" ht="12.75">
      <c r="A190" s="103" t="s">
        <v>230</v>
      </c>
      <c r="C190" s="103">
        <v>1.176149938</v>
      </c>
      <c r="D190" s="103" t="s">
        <v>283</v>
      </c>
      <c r="E190" s="103">
        <v>7</v>
      </c>
      <c r="G190" s="103">
        <v>847328</v>
      </c>
      <c r="H190" s="103" t="s">
        <v>284</v>
      </c>
      <c r="I190" s="103">
        <v>15</v>
      </c>
    </row>
    <row r="191" spans="1:9" ht="12.75">
      <c r="A191" s="103" t="s">
        <v>230</v>
      </c>
      <c r="C191" s="103">
        <v>1.176149938</v>
      </c>
      <c r="D191" s="103" t="s">
        <v>283</v>
      </c>
      <c r="E191" s="103">
        <v>7</v>
      </c>
      <c r="G191" s="103">
        <v>12624971</v>
      </c>
      <c r="H191" s="103" t="s">
        <v>285</v>
      </c>
      <c r="I191" s="103">
        <v>2.61</v>
      </c>
    </row>
    <row r="192" spans="1:9" ht="12.75">
      <c r="A192" s="103" t="s">
        <v>230</v>
      </c>
      <c r="C192" s="103">
        <v>1.176149938</v>
      </c>
      <c r="D192" s="103" t="s">
        <v>283</v>
      </c>
      <c r="E192" s="103">
        <v>7</v>
      </c>
      <c r="G192" s="103">
        <v>22381428</v>
      </c>
      <c r="H192" s="103" t="s">
        <v>286</v>
      </c>
      <c r="I192" s="103">
        <v>189.35</v>
      </c>
    </row>
    <row r="193" spans="1:9" ht="12.75">
      <c r="A193" s="103" t="s">
        <v>230</v>
      </c>
      <c r="C193" s="103">
        <v>1.176149938</v>
      </c>
      <c r="D193" s="103" t="s">
        <v>283</v>
      </c>
      <c r="E193" s="103">
        <v>7</v>
      </c>
      <c r="G193" s="103">
        <v>24900201</v>
      </c>
      <c r="H193" s="103" t="s">
        <v>287</v>
      </c>
      <c r="I193" s="103">
        <v>6.74</v>
      </c>
    </row>
    <row r="194" spans="1:9" ht="12.75">
      <c r="A194" s="103" t="s">
        <v>230</v>
      </c>
      <c r="C194" s="103">
        <v>1.176149938</v>
      </c>
      <c r="D194" s="103" t="s">
        <v>283</v>
      </c>
      <c r="E194" s="103">
        <v>7</v>
      </c>
      <c r="G194" s="103">
        <v>25008452</v>
      </c>
      <c r="H194" s="103" t="s">
        <v>288</v>
      </c>
      <c r="I194" s="103">
        <v>6.46</v>
      </c>
    </row>
    <row r="195" spans="1:9" ht="12.75">
      <c r="A195" s="103" t="s">
        <v>230</v>
      </c>
      <c r="C195" s="103">
        <v>1.176149938</v>
      </c>
      <c r="D195" s="103" t="s">
        <v>283</v>
      </c>
      <c r="E195" s="103">
        <v>7</v>
      </c>
      <c r="G195" s="103">
        <v>28036074</v>
      </c>
      <c r="H195" s="103" t="s">
        <v>289</v>
      </c>
      <c r="I195" s="103">
        <v>162.46</v>
      </c>
    </row>
    <row r="196" spans="1:9" ht="12.75">
      <c r="A196" s="103" t="s">
        <v>230</v>
      </c>
      <c r="C196" s="103">
        <v>1.176149938</v>
      </c>
      <c r="D196" s="103" t="s">
        <v>283</v>
      </c>
      <c r="E196" s="103">
        <v>7</v>
      </c>
      <c r="G196" s="103">
        <v>36023515</v>
      </c>
      <c r="H196" s="103" t="s">
        <v>290</v>
      </c>
      <c r="I196" s="103">
        <v>11.32</v>
      </c>
    </row>
    <row r="197" spans="1:9" ht="12.75">
      <c r="A197" s="103" t="s">
        <v>230</v>
      </c>
      <c r="C197" s="103">
        <v>1.176149938</v>
      </c>
      <c r="D197" s="103" t="s">
        <v>283</v>
      </c>
      <c r="E197" s="103">
        <v>7</v>
      </c>
      <c r="G197" s="103">
        <v>36610912</v>
      </c>
      <c r="H197" s="103" t="s">
        <v>291</v>
      </c>
      <c r="I197" s="103">
        <v>6.8</v>
      </c>
    </row>
    <row r="198" spans="1:9" ht="12.75">
      <c r="A198" s="103" t="s">
        <v>230</v>
      </c>
      <c r="C198" s="103">
        <v>1.17614994</v>
      </c>
      <c r="D198" s="103" t="s">
        <v>292</v>
      </c>
      <c r="E198" s="103">
        <v>8</v>
      </c>
      <c r="G198" s="103">
        <v>613386</v>
      </c>
      <c r="H198" s="103" t="s">
        <v>293</v>
      </c>
      <c r="I198" s="103">
        <v>15.49</v>
      </c>
    </row>
    <row r="199" spans="1:9" ht="12.75">
      <c r="A199" s="103" t="s">
        <v>230</v>
      </c>
      <c r="C199" s="103">
        <v>1.17614994</v>
      </c>
      <c r="D199" s="103" t="s">
        <v>292</v>
      </c>
      <c r="E199" s="103">
        <v>8</v>
      </c>
      <c r="G199" s="103">
        <v>4038673</v>
      </c>
      <c r="H199" s="103" t="s">
        <v>294</v>
      </c>
      <c r="I199" s="103">
        <v>14.26</v>
      </c>
    </row>
    <row r="200" spans="1:9" ht="12.75">
      <c r="A200" s="103" t="s">
        <v>230</v>
      </c>
      <c r="C200" s="103">
        <v>1.17614994</v>
      </c>
      <c r="D200" s="103" t="s">
        <v>292</v>
      </c>
      <c r="E200" s="103">
        <v>8</v>
      </c>
      <c r="G200" s="103">
        <v>14406055</v>
      </c>
      <c r="H200" s="103" t="s">
        <v>295</v>
      </c>
      <c r="I200" s="103">
        <v>11.41</v>
      </c>
    </row>
    <row r="201" spans="1:9" ht="12.75">
      <c r="A201" s="103" t="s">
        <v>230</v>
      </c>
      <c r="C201" s="103">
        <v>1.17614994</v>
      </c>
      <c r="D201" s="103" t="s">
        <v>292</v>
      </c>
      <c r="E201" s="103">
        <v>8</v>
      </c>
      <c r="G201" s="103">
        <v>16480163</v>
      </c>
      <c r="H201" s="103" t="s">
        <v>296</v>
      </c>
      <c r="I201" s="103">
        <v>3.25</v>
      </c>
    </row>
    <row r="202" spans="1:9" ht="12.75">
      <c r="A202" s="103" t="s">
        <v>230</v>
      </c>
      <c r="C202" s="103">
        <v>1.17614994</v>
      </c>
      <c r="D202" s="103" t="s">
        <v>292</v>
      </c>
      <c r="E202" s="103">
        <v>8</v>
      </c>
      <c r="G202" s="103">
        <v>17759141</v>
      </c>
      <c r="H202" s="103" t="s">
        <v>297</v>
      </c>
      <c r="I202" s="103">
        <v>34.78</v>
      </c>
    </row>
    <row r="203" spans="1:9" ht="12.75">
      <c r="A203" s="103" t="s">
        <v>230</v>
      </c>
      <c r="C203" s="103">
        <v>1.17614994</v>
      </c>
      <c r="D203" s="103" t="s">
        <v>292</v>
      </c>
      <c r="E203" s="103">
        <v>8</v>
      </c>
      <c r="G203" s="103">
        <v>19741152</v>
      </c>
      <c r="H203" s="103" t="s">
        <v>298</v>
      </c>
      <c r="I203" s="103">
        <v>189.89</v>
      </c>
    </row>
    <row r="204" spans="1:9" ht="12.75">
      <c r="A204" s="103" t="s">
        <v>230</v>
      </c>
      <c r="C204" s="103">
        <v>1.17614994</v>
      </c>
      <c r="D204" s="103" t="s">
        <v>292</v>
      </c>
      <c r="E204" s="103">
        <v>8</v>
      </c>
      <c r="G204" s="103">
        <v>19976556</v>
      </c>
      <c r="H204" s="103" t="s">
        <v>299</v>
      </c>
      <c r="I204" s="103">
        <v>5.21</v>
      </c>
    </row>
    <row r="205" spans="1:9" ht="12.75">
      <c r="A205" s="103" t="s">
        <v>230</v>
      </c>
      <c r="C205" s="103">
        <v>1.17614994</v>
      </c>
      <c r="D205" s="103" t="s">
        <v>292</v>
      </c>
      <c r="E205" s="103">
        <v>8</v>
      </c>
      <c r="G205" s="103">
        <v>20723406</v>
      </c>
      <c r="H205" s="103" t="s">
        <v>300</v>
      </c>
      <c r="I205" s="103">
        <v>14.38</v>
      </c>
    </row>
    <row r="206" spans="1:9" ht="12.75">
      <c r="A206" s="103" t="s">
        <v>230</v>
      </c>
      <c r="C206" s="103">
        <v>1.17614994</v>
      </c>
      <c r="D206" s="103" t="s">
        <v>292</v>
      </c>
      <c r="E206" s="103">
        <v>8</v>
      </c>
      <c r="G206" s="103">
        <v>22054153</v>
      </c>
      <c r="H206" s="103" t="s">
        <v>301</v>
      </c>
      <c r="I206" s="103">
        <v>29.73</v>
      </c>
    </row>
    <row r="207" spans="1:9" ht="12.75">
      <c r="A207" s="103" t="s">
        <v>230</v>
      </c>
      <c r="C207" s="103">
        <v>1.17614994</v>
      </c>
      <c r="D207" s="103" t="s">
        <v>292</v>
      </c>
      <c r="E207" s="103">
        <v>8</v>
      </c>
      <c r="G207" s="103">
        <v>37059290</v>
      </c>
      <c r="H207" s="103" t="s">
        <v>302</v>
      </c>
      <c r="I207" s="103">
        <v>8.38</v>
      </c>
    </row>
    <row r="208" spans="1:9" ht="12.75">
      <c r="A208" s="103" t="s">
        <v>230</v>
      </c>
      <c r="C208" s="103">
        <v>1.17614994</v>
      </c>
      <c r="D208" s="103" t="s">
        <v>292</v>
      </c>
      <c r="E208" s="103">
        <v>8</v>
      </c>
      <c r="G208" s="103">
        <v>37059291</v>
      </c>
      <c r="H208" s="103" t="s">
        <v>303</v>
      </c>
      <c r="I208" s="103">
        <v>47.15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Kerrin Grosvenor</dc:creator>
  <cp:keywords/>
  <dc:description/>
  <cp:lastModifiedBy>Ben Douglas</cp:lastModifiedBy>
  <cp:lastPrinted>2018-09-11T10:57:46Z</cp:lastPrinted>
  <dcterms:created xsi:type="dcterms:W3CDTF">2005-11-22T16:55:54Z</dcterms:created>
  <dcterms:modified xsi:type="dcterms:W3CDTF">2020-12-01T05:45:07Z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8efe901a-0be7-41d4-b15f-eb66a53ca82d</vt:lpwstr>
  </property>
</Properties>
</file>